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ura2.sharepoint.com/sites/housinglending/Shared Documents/Residential Lending Programs/RGP/RGP Application/2021 RGP Application/"/>
    </mc:Choice>
  </mc:AlternateContent>
  <xr:revisionPtr revIDLastSave="158" documentId="8_{AEEFBD3D-7D57-4157-A7F5-0F047BF8EB5C}" xr6:coauthVersionLast="47" xr6:coauthVersionMax="47" xr10:uidLastSave="{23951878-468A-4324-B50B-DA1630826533}"/>
  <workbookProtection workbookPassword="C319" lockStructure="1"/>
  <bookViews>
    <workbookView xWindow="-108" yWindow="-108" windowWidth="23256" windowHeight="12576" xr2:uid="{F9E74209-A825-464A-B094-47D651EDA7F6}"/>
  </bookViews>
  <sheets>
    <sheet name="Scoring Summary" sheetId="3" r:id="rId1"/>
    <sheet name="Scoring Worksheet" sheetId="4" r:id="rId2"/>
    <sheet name="Scoring Guidelines" sheetId="5" r:id="rId3"/>
  </sheets>
  <definedNames>
    <definedName name="_xlnm.Print_Area" localSheetId="0">'Scoring Summary'!$A$9:$F$34</definedName>
    <definedName name="_xlnm.Print_Area" localSheetId="1">'Scoring Worksheet'!$A$8:$E$95</definedName>
    <definedName name="_xlnm.Print_Titles" localSheetId="1">'Scoring Worksheet'!#REF!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 l="1"/>
  <c r="D11" i="3"/>
  <c r="E87" i="4" l="1"/>
  <c r="E13" i="4"/>
  <c r="F13" i="4" s="1"/>
  <c r="C3" i="4"/>
  <c r="C2" i="4"/>
  <c r="E20" i="4"/>
  <c r="F20" i="4" s="1"/>
  <c r="E31" i="4"/>
  <c r="E32" i="4"/>
  <c r="E36" i="4"/>
  <c r="E40" i="4"/>
  <c r="E42" i="4"/>
  <c r="F21" i="3" s="1"/>
  <c r="E48" i="4"/>
  <c r="F48" i="4" s="1"/>
  <c r="E59" i="4"/>
  <c r="F59" i="4" s="1"/>
  <c r="E62" i="4"/>
  <c r="F62" i="4" s="1"/>
  <c r="E65" i="4"/>
  <c r="E74" i="4"/>
  <c r="F28" i="3" s="1"/>
  <c r="E79" i="4"/>
  <c r="F29" i="3" s="1"/>
  <c r="F30" i="3"/>
  <c r="E96" i="4"/>
  <c r="F31" i="3" s="1"/>
  <c r="E104" i="4"/>
  <c r="F32" i="3" s="1"/>
  <c r="A17" i="3"/>
  <c r="A18" i="3"/>
  <c r="B18" i="3"/>
  <c r="A19" i="3"/>
  <c r="B19" i="3"/>
  <c r="A20" i="3"/>
  <c r="B20" i="3"/>
  <c r="A21" i="3"/>
  <c r="B21" i="3"/>
  <c r="A22" i="3"/>
  <c r="B22" i="3"/>
  <c r="A25" i="3"/>
  <c r="A26" i="3"/>
  <c r="B26" i="3"/>
  <c r="A27" i="3"/>
  <c r="B27" i="3"/>
  <c r="A28" i="3"/>
  <c r="B28" i="3"/>
  <c r="A29" i="3"/>
  <c r="B29" i="3"/>
  <c r="A30" i="3"/>
  <c r="B30" i="3"/>
  <c r="A31" i="3"/>
  <c r="B31" i="3"/>
  <c r="A32" i="3"/>
  <c r="B32" i="3"/>
  <c r="F26" i="3" l="1"/>
  <c r="F19" i="3"/>
  <c r="F74" i="4"/>
  <c r="F42" i="4"/>
  <c r="E27" i="4"/>
  <c r="F20" i="3" s="1"/>
  <c r="E9" i="4"/>
  <c r="F22" i="3"/>
  <c r="F18" i="3"/>
  <c r="F27" i="3"/>
  <c r="F33" i="3" l="1"/>
  <c r="E8" i="4"/>
  <c r="F23" i="3"/>
  <c r="F27" i="4"/>
</calcChain>
</file>

<file path=xl/sharedStrings.xml><?xml version="1.0" encoding="utf-8"?>
<sst xmlns="http://schemas.openxmlformats.org/spreadsheetml/2006/main" count="179" uniqueCount="156">
  <si>
    <t>PROJECT NAME</t>
  </si>
  <si>
    <t>Project A</t>
  </si>
  <si>
    <t>DEVELOPER/SPONSOR</t>
  </si>
  <si>
    <t>Apex Developers</t>
  </si>
  <si>
    <t>Summary of Scoring</t>
  </si>
  <si>
    <t>for Rental Gap Program</t>
  </si>
  <si>
    <t>Total Units</t>
  </si>
  <si>
    <t>Total Development Cost (TDC)</t>
  </si>
  <si>
    <t>TDC/Unit</t>
  </si>
  <si>
    <t xml:space="preserve">RGP Funds Requested </t>
  </si>
  <si>
    <t>Note: All scores are to be entered in the next tab - "Scoring Worksheet"</t>
  </si>
  <si>
    <t>Feasibility Criteria Total</t>
  </si>
  <si>
    <t>out of 60 pt maximum</t>
  </si>
  <si>
    <t>Detailed Scoring</t>
  </si>
  <si>
    <r>
      <t xml:space="preserve">Feasibility Criteria Score </t>
    </r>
    <r>
      <rPr>
        <sz val="11"/>
        <rFont val="Times New Roman"/>
        <family val="1"/>
      </rPr>
      <t>(60 point maximum):</t>
    </r>
  </si>
  <si>
    <t>Feasibility Criteria</t>
  </si>
  <si>
    <t>Readiness to Proceed (maximum 15 points)</t>
  </si>
  <si>
    <t>15 points = There is strong likelihood that the project will proceed into construction or occupancy within 120 days of receiving an RGP commitment.  Letter(s) of commitment from all other participating financial sources is/are included.</t>
  </si>
  <si>
    <r>
      <t xml:space="preserve">0 points = Failure to document the </t>
    </r>
    <r>
      <rPr>
        <u/>
        <sz val="10"/>
        <rFont val="Times New Roman"/>
        <family val="1"/>
      </rPr>
      <t>minimum</t>
    </r>
    <r>
      <rPr>
        <sz val="10"/>
        <rFont val="Times New Roman"/>
        <family val="1"/>
      </rPr>
      <t xml:space="preserve"> steps outlined for 5 points, above.</t>
    </r>
  </si>
  <si>
    <t>Capacity of the Development Team / Management (maximum 15 points)</t>
  </si>
  <si>
    <t>To score any points in this section the project must meet the following criteria: The development team demonstrates the financial capacity to fulfill their respective responsibilities.  Within the past 5 years, no member of the development team acting as sponsor, developer, guarantor, or owner has been disbarred, had chronic past due accounts, substantial liens or judgments, chronic housing code violations, excessive tenant complaints, or consistently failed to meet minimum monitoring requirements of the URA about other existing developments.</t>
  </si>
  <si>
    <r>
      <t xml:space="preserve">15 points = </t>
    </r>
    <r>
      <rPr>
        <b/>
        <sz val="10"/>
        <rFont val="Times New Roman"/>
        <family val="1"/>
      </rPr>
      <t>ALL</t>
    </r>
    <r>
      <rPr>
        <sz val="10"/>
        <rFont val="Times New Roman"/>
        <family val="1"/>
      </rPr>
      <t xml:space="preserve"> members of the developer/development team demonstrate a strong track record in projects of similar size, scale, type and complexity to the proposed project.</t>
    </r>
  </si>
  <si>
    <r>
      <t xml:space="preserve">10 points =  </t>
    </r>
    <r>
      <rPr>
        <b/>
        <sz val="10"/>
        <color indexed="8"/>
        <rFont val="Times New Roman"/>
        <family val="1"/>
      </rPr>
      <t>Most</t>
    </r>
    <r>
      <rPr>
        <sz val="10"/>
        <color indexed="8"/>
        <rFont val="Times New Roman"/>
        <family val="1"/>
      </rPr>
      <t xml:space="preserve"> developer team members demonstrate a successful track record in projects of similar size, scale, type and complexity to the proposed project. One or more team members may have a capacity gap which is addressed in within the existing development team.</t>
    </r>
  </si>
  <si>
    <r>
      <t xml:space="preserve">5 points = </t>
    </r>
    <r>
      <rPr>
        <b/>
        <sz val="10"/>
        <rFont val="Times New Roman"/>
        <family val="1"/>
      </rPr>
      <t>Most</t>
    </r>
    <r>
      <rPr>
        <sz val="10"/>
        <rFont val="Times New Roman"/>
        <family val="1"/>
      </rPr>
      <t xml:space="preserve"> developer team members demonstrate an adequate track record in projects of similar size, scale, type and complexity to the proposed project.  There is no more than ONE critical capacity gap which the development team is in the process of filling.</t>
    </r>
  </si>
  <si>
    <r>
      <t xml:space="preserve">0 points = Failure to document </t>
    </r>
    <r>
      <rPr>
        <u/>
        <sz val="10"/>
        <rFont val="Times New Roman"/>
        <family val="1"/>
      </rPr>
      <t>minimum</t>
    </r>
    <r>
      <rPr>
        <sz val="10"/>
        <rFont val="Times New Roman"/>
        <family val="1"/>
      </rPr>
      <t xml:space="preserve"> capacity of each member of the development team, including experience consistent with the scope of the proposed project.</t>
    </r>
  </si>
  <si>
    <t>Comments:</t>
  </si>
  <si>
    <t>Cost Reasonableness (maximum 15 points)</t>
  </si>
  <si>
    <t>Acquisitions:</t>
  </si>
  <si>
    <t>5 points = Acquisition appraised value is consistent with all sources of market data.</t>
  </si>
  <si>
    <t>3 points = Acquisition appraised value is consistent with most sources of market data, but some questions remain regarding acquisition price.</t>
  </si>
  <si>
    <t>0 points = Acquisition price is out of line with market data.</t>
  </si>
  <si>
    <t>Development:</t>
  </si>
  <si>
    <t>5 points = Development and Operating budgets are consistent with market experience.</t>
  </si>
  <si>
    <t>3 points = A few development or operating budget line items are out of line with market experience (either high or low) but the impact on the overall budget is minimal.</t>
  </si>
  <si>
    <t>0 points = Development and/or operating budget line items are significantly outside of market experience with a significant impact on the overall budget.</t>
  </si>
  <si>
    <t>Operations:</t>
  </si>
  <si>
    <t>Compliance with RGP Funding Guidelines (maximum 5 points)</t>
  </si>
  <si>
    <t>Supportive Services Plan (maximum 10 points, if applicable)</t>
  </si>
  <si>
    <t>o</t>
  </si>
  <si>
    <t>Supportive Services will be provided</t>
  </si>
  <si>
    <t>Supportive Services will NOT be provided; Not Applicable.</t>
  </si>
  <si>
    <t>10 points = Supportive services plan is complete, thorough, and specifically tailored to the needs of this project.  Responsibilities among all parties are clear and well defined.  Development team members are experienced in successfully implementing such a plan.  The supportive service budget is complete and thorough, and sources of funding for services match or exceed expected expenditures.</t>
  </si>
  <si>
    <t>5 points = A draft supportive services plan is included which is in the process of being tailored to the specific needs of the project.  The draft is an appropriate model for this project.   Development team members have some experience in successfully implementing such a plan.  There is a draft budget.</t>
  </si>
  <si>
    <t>0 points = No supportive services plan is provided, or the plan presented is inappropriate for this project.</t>
  </si>
  <si>
    <t>Policy Objectives</t>
  </si>
  <si>
    <t>Geographic Diversity (5 points)</t>
  </si>
  <si>
    <t xml:space="preserve">Funding this project supports diversification of neighborhoods receiving RGP funding.  </t>
  </si>
  <si>
    <t>Non-Profit Participation (5 points)</t>
  </si>
  <si>
    <r>
      <t xml:space="preserve">Priority points are awarded for projects in which </t>
    </r>
    <r>
      <rPr>
        <b/>
        <sz val="10"/>
        <rFont val="Times New Roman"/>
        <family val="1"/>
      </rPr>
      <t>non-profit organizations</t>
    </r>
    <r>
      <rPr>
        <sz val="10"/>
        <rFont val="Times New Roman"/>
        <family val="1"/>
      </rPr>
      <t xml:space="preserve"> have significant, decision making partnership roles (e.g., developer, co-developer, property manager).  List role(s) played by non-profits: </t>
    </r>
  </si>
  <si>
    <t>Use of District of Columbia Certified Business Enterprises (CBE) (4 points)</t>
  </si>
  <si>
    <t>This score will be determined from the Applicant's CBE Plan from the 202 Application and the submissions in Exhibit Q of the Applicant Submission Package Exhibits Checklist.  The minimum requirement is 35% participation.  Points will be awarded for demonstrating a commitment above the 35% threshold for this project, and points will be awarded for demonstrating prior success in achieving 35% or higher participation in other projects.</t>
  </si>
  <si>
    <t>Prior CBE participation</t>
  </si>
  <si>
    <t>2 points = The developer has demonstrated prior success in achieving CBE participation of 35% or higher.</t>
  </si>
  <si>
    <t>0 points = The developer has NOT demonstrated prior success in achieving CBE participation of 35% or higher.</t>
  </si>
  <si>
    <t>Current CBE participation</t>
  </si>
  <si>
    <t>2 points = The developer has a strong CBE plan (as documented on the 202 Form) which shows a significant portion of already selected development service providers are CBE and demonstrates a commitment to achieving significantly higher than 35% CBE participation.</t>
  </si>
  <si>
    <t>0 points = The developer does NOT have a strong CBE plan (as documented on the 202 Form) which shows a significant portion of already selected development service providers are CBE and demonstrates a commitment to achieving significantly higher than 35% CBE participation.</t>
  </si>
  <si>
    <t>Term of Affordability (maximum 10 points)</t>
  </si>
  <si>
    <t>10 points = Term of affordability is permanent, with enforcement mechanism</t>
  </si>
  <si>
    <t>0 points = Term of affordability does not extend beyond legislative minimum.</t>
  </si>
  <si>
    <t>Housing Metric (maximum 10 points)</t>
  </si>
  <si>
    <t>See Guidelines Tab for Scoring Details</t>
  </si>
  <si>
    <t>H1.  Affordable Housing -- percentage of units at target AMI levels -- up to 6 points, see Guidelines</t>
  </si>
  <si>
    <t>H2. Housing Unit Type: 1 point if 3 or more unit types in development</t>
  </si>
  <si>
    <t>H3. Accessibility: 1 point if at least 14% of units meet UFAS (10% accessible for mobility impaired and 4% accessible for sensory impaired)</t>
  </si>
  <si>
    <t>H4. Equity: 1 point if all units have access to all building amenities AND equivalent range of appliances</t>
  </si>
  <si>
    <t>H5. Visitability: 1 point if all units are designed to accommodate visitation by individuals with mobility or sensory impairments</t>
  </si>
  <si>
    <t>2 points for Appliances: Clothes washers, dishwashers and refrigerators, freezers, ovens/stoves</t>
  </si>
  <si>
    <t>2 points for Heating &amp; Cooling: Central heading and/or cooling, ductless heating/cooling, boilers, furnaces, window units, programmable thermostats</t>
  </si>
  <si>
    <t>2 points for Lighting: Ceiling fans, light bulbs, light fixtures</t>
  </si>
  <si>
    <t>2 points for Building Products: Windows, doors, skylights</t>
  </si>
  <si>
    <t>2 additional points will be awarded for sealing and insulating the building envelope.</t>
  </si>
  <si>
    <t>Connect Metric (up to 10 points)</t>
  </si>
  <si>
    <t>The Housing Baseline Requirement includes at least 1 point in Connect Metric.  See Guidelines Tab for scoring details.  List Connect Scores below.</t>
  </si>
  <si>
    <t>Community Engagement points (up to 10 points)</t>
  </si>
  <si>
    <t>Full P4 criteria list may be accessed here:</t>
  </si>
  <si>
    <t xml:space="preserve">http://www.p4pittsburgh.org/media/W1siZiIsIjIwMTgvMDIvMDUvMmg1ZmptcWQ2dV9wNF9QZXJmb3JtYW5jZV9NZWFzdXJlc18yMDE4LnBkZiJdXQ/p4_Performance_Measures_2018.pdf </t>
  </si>
  <si>
    <t>This Measure seeks to build community culture and stability by retaining long-time, local residents that may be threatened by displacement due to gentrification or other influences of development.</t>
  </si>
  <si>
    <t>Moreover, the Measure seeks to encourage inclusive neighborhoods that are diverse and stable by attracting households of various sizes, needs, and income levels in all stages of life.</t>
  </si>
  <si>
    <t>Furthermore, the Measure aims to balance the proportion of housing that is affordable in order to create a diverse mix of income that is key to the attraction of local businesses and amenities important to overall neighborhood health and viability.</t>
  </si>
  <si>
    <t>H.1 Affordable Housing (up to 6 points)</t>
  </si>
  <si>
    <t>Projects with 25 or more units will be awarded points as illustrated in the table below. Percentages are based on for-rent units affordable to &lt;50% AMI.</t>
  </si>
  <si>
    <t>Point allocation for H.1 Affordable Housing, based on AMI.</t>
  </si>
  <si>
    <t>H.2 Housing Unit Type (1 point)</t>
  </si>
  <si>
    <t>Project includes 3 or more housing unit types.</t>
  </si>
  <si>
    <t>H.3 Uniform Federal Accessibility Standards (1 point)</t>
  </si>
  <si>
    <t>At least 14% of units meet Uniform Federal Accessibility Standards (UFAS): 10% accessible to individuals with mobility impairments; 4% accessible to individuals with sensory impairments.</t>
  </si>
  <si>
    <t>H.4 Equity (1 point)</t>
  </si>
  <si>
    <t>In multi-unit structures, all units have access to all building entrances, lobbies and amenities; AND all units are equipped with an equivalent range of appliances.</t>
  </si>
  <si>
    <t>H.5 Visitability (1 point)</t>
  </si>
  <si>
    <t>All new single-family and owner occupied units are designed to accommodate visitation by individuals with mobility or sensory impairments.</t>
  </si>
  <si>
    <t>H.A Alternative Compliance: Payments-in-lieu of Contributions (up to 3 points)</t>
  </si>
  <si>
    <t>Points may be awarded to projects that do not contain a housing component, based on a payment-in-lieu of contributions to Pittsburgh's Affordable Housing Trust Fund, or an approved equivalent.</t>
  </si>
  <si>
    <t>ENERGY METRICS</t>
  </si>
  <si>
    <t>This Measure seeks to benefit building users by lowering operating costs and increasing resiliency. Additionally, reduced emissions help mitigate the impacts of climate change and improve overall air quality.</t>
  </si>
  <si>
    <t>This Measure targets the expansion of transportation options that improve human access to employment centers and community services.</t>
  </si>
  <si>
    <t>Providing mobility options, such as walking and biking, also encourages health-benefiting physical exercise.</t>
  </si>
  <si>
    <t>This Measure also reduces greenhouse gas (GHG) emissions through expansion of transport options that avoid the use of single-occupancy vehicles (SOVs).</t>
  </si>
  <si>
    <t>Furthermore, parking demand is reduced, which in turn can decrease overall project costs.</t>
  </si>
  <si>
    <t>CT.1 Transit Proximity (up to 2 points)</t>
  </si>
  <si>
    <t>Entrances to development are located within 0.5 miles of existing bus rapid transit (BRT) stop, a light rail transit (LRT) stop, and/or other frequent transit service routes; and/or entrances to development are located within 0.25 miles of an existing bus stop.</t>
  </si>
  <si>
    <t>CT.2 Amenities (up to 2 points)</t>
  </si>
  <si>
    <t>Development is directly financially responsible for the creation of new or improved transportation amenities, or the provision of significant incentives to increase transit use and improve accessibility, such as the activities listed below.</t>
  </si>
  <si>
    <t>Bus stop and LRT/BRT improvements.</t>
  </si>
  <si>
    <t>Installation of bike share station(s).</t>
  </si>
  <si>
    <t>Installation of approved bicycle racks and 24-hour covered bike storage.</t>
  </si>
  <si>
    <t>Provision of free or subsidized transit/bike share passes or incentives for walking to work.</t>
  </si>
  <si>
    <t>Improvements to crosswalks and/or intersections to improve safety and accessibility.</t>
  </si>
  <si>
    <t>CT.3 First and Last Mile (up to 2 points)</t>
  </si>
  <si>
    <t>First and last mile connections and amenities are provided for employees that improve the connectivity of people located in underserved areas (where bus routing is limited) to a job site that may be at a transit-oriented location.</t>
  </si>
  <si>
    <t>Activites to achieve these points may include both activity prior to project competion and extending beyond occupancy, such as the activities listed below.</t>
  </si>
  <si>
    <t>Creation of safe, separated walking and bike paths between the transit stop(s) and the development.</t>
  </si>
  <si>
    <t>Wayfinding signage to mark the route.</t>
  </si>
  <si>
    <t>Escort services during hours with less frequent service.</t>
  </si>
  <si>
    <t>Van pools or shuttles to/from park and ride lots or community center to locations with frequent bus routing.</t>
  </si>
  <si>
    <t>CT.4 Key Corridor (1 point)</t>
  </si>
  <si>
    <t>Primary entrance to development is located within 0.25 miles of a Rapid or Key Corridor bus route (serve &gt;3,500 passengers per weekday), as defined by the Port Authoriy of Allegheny County's 2015 Service Guidelines.</t>
  </si>
  <si>
    <t>CT.5 Bike Share (1 point)</t>
  </si>
  <si>
    <t>A bike share station(s) is located within 0.25 mile of an entrance to a development.</t>
  </si>
  <si>
    <t>CT.6 Proximity to Business District (1 point)</t>
  </si>
  <si>
    <t>Entrances to development are located within 0.5 miles of a neighborhood-serving business district.</t>
  </si>
  <si>
    <t>CT.7 Proximity to Car Sharing (1 point)</t>
  </si>
  <si>
    <t>Entrance to a development is located within 0.25 miles of a designated car-sharing pickup location.</t>
  </si>
  <si>
    <t>Engaged the community early in the planning of the project to understand community needs and align development interests with their interests (2 points)</t>
  </si>
  <si>
    <t>Actively performed outreach to engage community members and garner input (2 points)</t>
  </si>
  <si>
    <t>Encouraged and will move forward with active participation from community members and tenants. (4 points)</t>
  </si>
  <si>
    <t>Have ongoing partnered approaches/service provision that includes community members.  (2 points)</t>
  </si>
  <si>
    <t>Notified tenants and immediate neighbors of plans to renovate/rehab the property with contact information for the project to encourage comments.  (2 points)</t>
  </si>
  <si>
    <t>Planned for minimal disruption to current tenants. (2 points)</t>
  </si>
  <si>
    <t>Created an outline of activities that could cause disruption to tenants and neighbors and distributed. (2 points)</t>
  </si>
  <si>
    <t>Staged meetings for in person and/or virtual dialogue about the project. (2 points)</t>
  </si>
  <si>
    <t>Created and will distribute construction staging overview and timeline to tenants and neighbors. (2 points)</t>
  </si>
  <si>
    <t>For New Construction:</t>
  </si>
  <si>
    <t>For Rehab/Renovation:</t>
  </si>
  <si>
    <t>For each category below, 2 points will be awarded for using ENERGY STAR-certified products for all of the items that apply to the project.</t>
  </si>
  <si>
    <t>Relevant Scoring Guidelines</t>
  </si>
  <si>
    <t>HOUSING METRICS - Derived from P4</t>
  </si>
  <si>
    <t>For all projects, the evaluation criteria will focus primarily on ENERGY STAR certifications. See "Scoring Worksheet" for details.</t>
  </si>
  <si>
    <t>CONNECT METRICS - Derived from P4</t>
  </si>
  <si>
    <t xml:space="preserve">5 points = Term of affordability is &gt;40 years.  </t>
  </si>
  <si>
    <r>
      <t xml:space="preserve">Policy Objectives Score </t>
    </r>
    <r>
      <rPr>
        <sz val="11"/>
        <rFont val="Times New Roman"/>
        <family val="1"/>
      </rPr>
      <t>(65 points max):</t>
    </r>
  </si>
  <si>
    <t>Energy Metric (up to 15 points)</t>
  </si>
  <si>
    <t xml:space="preserve">5 additional points - Development team has communicated an effective strategy to achieve a high level of energy efficiency above baseline standards for the proposed project. Ex: LEED, WELL, Green Globes building certifications. </t>
  </si>
  <si>
    <t>Policy Objectives Total</t>
  </si>
  <si>
    <t>out of 65 pt maximum</t>
  </si>
  <si>
    <t>Total Affordable Units</t>
  </si>
  <si>
    <t>RGP Funds/Affordable Unit</t>
  </si>
  <si>
    <t>Evaluation Criteria are included for reference. This workbook is not to be included in applications. Scoring of applications will be carried out by URA staff.</t>
  </si>
  <si>
    <t>To score any points in this section the project must meet the following criteria: There is a complete set of financial documents to support the financing request. Sufficient reserves for operations and maintenance, including pre-funded reserves, are included.  The uses are appropriate for the project and the requested financing sources.</t>
  </si>
  <si>
    <t>10 points = There is a strong likelihood that the project will proceed into construction or occupancy within 180 days of receiving an RGP commitment.  Letter(s) of commitment or interest from all other participating financial sources is/are included.</t>
  </si>
  <si>
    <t>5 points = There is low likelihood that the project will proceed into construction or occupancy within 180 days of receiving an RGP commitment.   Not all sources are documented with a letter of commitment or letter of interest, but where a letter has not yet been obtained, the project is consistent with typical projects funded by likely sources as verified by analyst conversation with the prospective source.</t>
  </si>
  <si>
    <t>To assess points, analyze the cost estimates and compare them with the costs of recent, similar project funded by the URA, with market and industry standards, and (for acquisitions) with appraised values.</t>
  </si>
  <si>
    <t>To receive any points in this category, RGP per unit funding must be &lt;$60,000 per unit</t>
  </si>
  <si>
    <t>5 points = RGP Per unit funding &lt;$25,000 per affordable unit.</t>
  </si>
  <si>
    <t>3 points = RGP per unit funding &lt;$45,000 per affordable unit.</t>
  </si>
  <si>
    <t>1 points = RGP per unit funding ≤ $60,000 per affordable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</si>
</sst>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25"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b/>
      <u/>
      <sz val="11"/>
      <name val="Calibri"/>
      <family val="2"/>
      <scheme val="minor"/>
    </font>
    <font>
      <sz val="11"/>
      <color indexed="10"/>
      <name val="Calibri"/>
      <family val="2"/>
      <scheme val="minor"/>
    </font>
    <font>
      <b/>
      <sz val="11"/>
      <color indexed="10"/>
      <name val="Calibri"/>
      <family val="2"/>
      <scheme val="minor"/>
    </font>
    <font>
      <b/>
      <u/>
      <sz val="24"/>
      <name val="Arial"/>
      <family val="2"/>
    </font>
    <font>
      <sz val="10"/>
      <color rgb="FFFF0000"/>
      <name val="Arial"/>
      <family val="2"/>
    </font>
    <font>
      <b/>
      <sz val="10"/>
      <name val="Arial"/>
      <family val="2"/>
    </font>
    <font>
      <sz val="10"/>
      <name val="Times New Roman"/>
      <family val="1"/>
    </font>
    <font>
      <sz val="10"/>
      <color indexed="8"/>
      <name val="Times New Roman"/>
      <family val="1"/>
    </font>
    <font>
      <b/>
      <sz val="10"/>
      <name val="Times New Roman"/>
      <family val="1"/>
    </font>
    <font>
      <b/>
      <i/>
      <sz val="10"/>
      <name val="Times New Roman"/>
      <family val="1"/>
    </font>
    <font>
      <b/>
      <sz val="10"/>
      <name val="Wingdings"/>
      <charset val="2"/>
    </font>
    <font>
      <b/>
      <u/>
      <sz val="20"/>
      <name val="Times New Roman"/>
      <family val="1"/>
    </font>
    <font>
      <u/>
      <sz val="10"/>
      <name val="Times New Roman"/>
      <family val="1"/>
    </font>
    <font>
      <b/>
      <sz val="10"/>
      <color indexed="8"/>
      <name val="Times New Roman"/>
      <family val="1"/>
    </font>
    <font>
      <b/>
      <sz val="14"/>
      <name val="Times New Roman"/>
      <family val="1"/>
    </font>
    <font>
      <sz val="11"/>
      <name val="Times New Roman"/>
      <family val="1"/>
    </font>
    <font>
      <u/>
      <sz val="10"/>
      <color theme="10"/>
      <name val="Arial"/>
      <family val="2"/>
    </font>
    <font>
      <i/>
      <sz val="10"/>
      <name val="Arial"/>
      <family val="2"/>
    </font>
    <font>
      <u/>
      <sz val="11"/>
      <color theme="10"/>
      <name val="Calibri"/>
      <family val="2"/>
      <scheme val="minor"/>
    </font>
    <font>
      <sz val="16"/>
      <name val="Times New Roman"/>
      <family val="1"/>
    </font>
    <font>
      <sz val="11"/>
      <color rgb="FFFF0000"/>
      <name val="Arial"/>
      <family val="2"/>
    </font>
  </fonts>
  <fills count="11">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indexed="55"/>
        <bgColor indexed="64"/>
      </patternFill>
    </fill>
    <fill>
      <patternFill patternType="solid">
        <fgColor indexed="1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0" tint="-0.14999847407452621"/>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top style="thin">
        <color indexed="64"/>
      </top>
      <bottom style="thin">
        <color theme="2"/>
      </bottom>
      <diagonal/>
    </border>
    <border>
      <left style="thin">
        <color theme="2"/>
      </left>
      <right/>
      <top style="thin">
        <color theme="2"/>
      </top>
      <bottom style="thin">
        <color theme="2"/>
      </bottom>
      <diagonal/>
    </border>
    <border>
      <left style="thin">
        <color indexed="64"/>
      </left>
      <right style="thin">
        <color theme="2"/>
      </right>
      <top style="thin">
        <color theme="2"/>
      </top>
      <bottom/>
      <diagonal/>
    </border>
    <border>
      <left/>
      <right/>
      <top style="thin">
        <color theme="2"/>
      </top>
      <bottom/>
      <diagonal/>
    </border>
    <border>
      <left style="thin">
        <color theme="2"/>
      </left>
      <right/>
      <top/>
      <bottom/>
      <diagonal/>
    </border>
    <border>
      <left/>
      <right style="thin">
        <color theme="2"/>
      </right>
      <top style="thin">
        <color indexed="64"/>
      </top>
      <bottom style="thin">
        <color theme="2"/>
      </bottom>
      <diagonal/>
    </border>
    <border>
      <left style="thin">
        <color indexed="64"/>
      </left>
      <right style="thin">
        <color indexed="64"/>
      </right>
      <top/>
      <bottom style="thin">
        <color indexed="64"/>
      </bottom>
      <diagonal/>
    </border>
    <border>
      <left style="thin">
        <color indexed="64"/>
      </left>
      <right style="thin">
        <color theme="2"/>
      </right>
      <top/>
      <bottom style="thin">
        <color theme="2"/>
      </bottom>
      <diagonal/>
    </border>
    <border>
      <left style="thin">
        <color indexed="64"/>
      </left>
      <right style="thin">
        <color theme="2"/>
      </right>
      <top style="thin">
        <color theme="2"/>
      </top>
      <bottom style="thin">
        <color theme="2"/>
      </bottom>
      <diagonal/>
    </border>
  </borders>
  <cellStyleXfs count="7">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0" fillId="0" borderId="0" applyNumberFormat="0" applyFill="0" applyBorder="0" applyAlignment="0" applyProtection="0"/>
    <xf numFmtId="0" fontId="22" fillId="0" borderId="0" applyNumberFormat="0" applyFill="0" applyBorder="0" applyAlignment="0" applyProtection="0"/>
  </cellStyleXfs>
  <cellXfs count="126">
    <xf numFmtId="0" fontId="0" fillId="0" borderId="0" xfId="0"/>
    <xf numFmtId="0" fontId="3" fillId="0" borderId="0" xfId="2" applyFont="1"/>
    <xf numFmtId="0" fontId="4" fillId="0" borderId="0" xfId="2" applyFont="1"/>
    <xf numFmtId="0" fontId="3" fillId="3" borderId="1" xfId="2" applyFont="1" applyFill="1" applyBorder="1"/>
    <xf numFmtId="0" fontId="3" fillId="3" borderId="2" xfId="2" applyFont="1" applyFill="1" applyBorder="1"/>
    <xf numFmtId="0" fontId="3" fillId="3" borderId="3" xfId="2" applyFont="1" applyFill="1" applyBorder="1"/>
    <xf numFmtId="0" fontId="3" fillId="3" borderId="4" xfId="2" applyFont="1" applyFill="1" applyBorder="1"/>
    <xf numFmtId="0" fontId="3" fillId="0" borderId="1" xfId="2" applyFont="1" applyBorder="1"/>
    <xf numFmtId="0" fontId="3" fillId="0" borderId="2" xfId="2" applyFont="1" applyBorder="1"/>
    <xf numFmtId="0" fontId="3" fillId="0" borderId="3" xfId="2" applyFont="1" applyBorder="1"/>
    <xf numFmtId="0" fontId="3" fillId="0" borderId="4" xfId="2" applyFont="1" applyBorder="1"/>
    <xf numFmtId="0" fontId="3" fillId="4" borderId="1" xfId="2" applyFont="1" applyFill="1" applyBorder="1"/>
    <xf numFmtId="0" fontId="3" fillId="4" borderId="2" xfId="2" applyFont="1" applyFill="1" applyBorder="1"/>
    <xf numFmtId="0" fontId="3" fillId="4" borderId="3" xfId="2" applyFont="1" applyFill="1" applyBorder="1"/>
    <xf numFmtId="0" fontId="3" fillId="4" borderId="4" xfId="2" applyFont="1" applyFill="1" applyBorder="1"/>
    <xf numFmtId="0" fontId="5" fillId="0" borderId="0" xfId="2" applyFont="1"/>
    <xf numFmtId="0" fontId="3" fillId="0" borderId="6" xfId="2" applyFont="1" applyBorder="1"/>
    <xf numFmtId="0" fontId="3" fillId="4" borderId="0" xfId="2" applyFont="1" applyFill="1"/>
    <xf numFmtId="0" fontId="3" fillId="4" borderId="6" xfId="2" applyFont="1" applyFill="1" applyBorder="1"/>
    <xf numFmtId="0" fontId="3" fillId="4" borderId="7" xfId="2" applyFont="1" applyFill="1" applyBorder="1" applyAlignment="1">
      <alignment horizontal="left"/>
    </xf>
    <xf numFmtId="0" fontId="3" fillId="4" borderId="7" xfId="2" applyFont="1" applyFill="1" applyBorder="1"/>
    <xf numFmtId="0" fontId="3" fillId="4" borderId="8" xfId="2" applyFont="1" applyFill="1" applyBorder="1"/>
    <xf numFmtId="0" fontId="7" fillId="0" borderId="0" xfId="0" applyFont="1" applyAlignment="1">
      <alignment wrapText="1"/>
    </xf>
    <xf numFmtId="0" fontId="7" fillId="0" borderId="0" xfId="0" applyFont="1" applyAlignment="1">
      <alignment horizontal="center" wrapText="1"/>
    </xf>
    <xf numFmtId="38" fontId="8" fillId="0" borderId="0" xfId="0" applyNumberFormat="1" applyFont="1" applyAlignment="1">
      <alignment horizontal="center"/>
    </xf>
    <xf numFmtId="0" fontId="9" fillId="0" borderId="0" xfId="0" applyFont="1"/>
    <xf numFmtId="0" fontId="0" fillId="0" borderId="10" xfId="0" applyBorder="1"/>
    <xf numFmtId="0" fontId="9" fillId="0" borderId="11" xfId="0" applyFont="1" applyBorder="1"/>
    <xf numFmtId="0" fontId="0" fillId="0" borderId="13" xfId="0" applyBorder="1"/>
    <xf numFmtId="0" fontId="9" fillId="0" borderId="14" xfId="0" applyFont="1" applyBorder="1"/>
    <xf numFmtId="165" fontId="0" fillId="0" borderId="0" xfId="0" applyNumberFormat="1"/>
    <xf numFmtId="0" fontId="10" fillId="0" borderId="0" xfId="2" applyFont="1" applyAlignment="1">
      <alignment vertical="center"/>
    </xf>
    <xf numFmtId="0" fontId="10" fillId="0" borderId="19" xfId="2" applyFont="1" applyBorder="1" applyAlignment="1">
      <alignment vertical="center"/>
    </xf>
    <xf numFmtId="0" fontId="10" fillId="0" borderId="12" xfId="2" applyFont="1" applyBorder="1" applyAlignment="1">
      <alignment vertical="center"/>
    </xf>
    <xf numFmtId="0" fontId="12" fillId="0" borderId="12" xfId="2" applyFont="1" applyBorder="1" applyAlignment="1">
      <alignment vertical="center"/>
    </xf>
    <xf numFmtId="0" fontId="12" fillId="2" borderId="18" xfId="2" applyFont="1" applyFill="1" applyBorder="1" applyAlignment="1">
      <alignment horizontal="center" vertical="center"/>
    </xf>
    <xf numFmtId="0" fontId="10" fillId="0" borderId="15" xfId="2" applyFont="1" applyBorder="1" applyAlignment="1">
      <alignment vertical="center"/>
    </xf>
    <xf numFmtId="0" fontId="10" fillId="0" borderId="16" xfId="2" applyFont="1" applyBorder="1" applyAlignment="1">
      <alignment vertical="center"/>
    </xf>
    <xf numFmtId="0" fontId="13" fillId="0" borderId="16" xfId="2" applyFont="1" applyBorder="1" applyAlignment="1">
      <alignment vertical="center"/>
    </xf>
    <xf numFmtId="0" fontId="12" fillId="0" borderId="17" xfId="2" applyFont="1" applyBorder="1" applyAlignment="1">
      <alignment vertical="center"/>
    </xf>
    <xf numFmtId="0" fontId="10" fillId="0" borderId="13" xfId="2" applyFont="1" applyBorder="1" applyAlignment="1">
      <alignment vertical="center"/>
    </xf>
    <xf numFmtId="0" fontId="10" fillId="0" borderId="18" xfId="2" applyFont="1" applyBorder="1" applyAlignment="1">
      <alignment horizontal="center" vertical="center"/>
    </xf>
    <xf numFmtId="0" fontId="12" fillId="0" borderId="19" xfId="2" applyFont="1" applyBorder="1" applyAlignment="1">
      <alignment vertical="center"/>
    </xf>
    <xf numFmtId="0" fontId="12" fillId="7" borderId="18" xfId="2" applyFont="1" applyFill="1" applyBorder="1" applyAlignment="1">
      <alignment horizontal="center" vertical="center"/>
    </xf>
    <xf numFmtId="0" fontId="10" fillId="0" borderId="9" xfId="2" applyFont="1" applyBorder="1" applyAlignment="1">
      <alignment vertical="center"/>
    </xf>
    <xf numFmtId="0" fontId="10" fillId="0" borderId="10" xfId="2" applyFont="1" applyBorder="1" applyAlignment="1">
      <alignment vertical="center"/>
    </xf>
    <xf numFmtId="0" fontId="14" fillId="0" borderId="0" xfId="2" applyFont="1" applyAlignment="1">
      <alignment vertical="center"/>
    </xf>
    <xf numFmtId="0" fontId="14" fillId="0" borderId="12" xfId="2" applyFont="1" applyBorder="1" applyAlignment="1">
      <alignment vertical="center"/>
    </xf>
    <xf numFmtId="0" fontId="10" fillId="0" borderId="20" xfId="2" applyFont="1" applyBorder="1" applyAlignment="1">
      <alignment vertical="center"/>
    </xf>
    <xf numFmtId="0" fontId="18" fillId="0" borderId="0" xfId="2" applyFont="1" applyAlignment="1">
      <alignment vertical="center"/>
    </xf>
    <xf numFmtId="0" fontId="18" fillId="2" borderId="22" xfId="2" applyFont="1" applyFill="1" applyBorder="1" applyAlignment="1">
      <alignment vertical="center"/>
    </xf>
    <xf numFmtId="0" fontId="18" fillId="0" borderId="23" xfId="2" applyFont="1" applyBorder="1" applyAlignment="1">
      <alignment vertical="center"/>
    </xf>
    <xf numFmtId="0" fontId="18" fillId="0" borderId="24" xfId="2" applyFont="1" applyBorder="1" applyAlignment="1">
      <alignment vertical="center"/>
    </xf>
    <xf numFmtId="0" fontId="18" fillId="2" borderId="25" xfId="2" applyFont="1" applyFill="1" applyBorder="1" applyAlignment="1">
      <alignment vertical="center"/>
    </xf>
    <xf numFmtId="0" fontId="18" fillId="0" borderId="26" xfId="2" applyFont="1" applyBorder="1" applyAlignment="1">
      <alignment vertical="center"/>
    </xf>
    <xf numFmtId="0" fontId="18" fillId="0" borderId="27" xfId="2" applyFont="1" applyBorder="1" applyAlignment="1">
      <alignment vertical="center"/>
    </xf>
    <xf numFmtId="0" fontId="2" fillId="0" borderId="0" xfId="2"/>
    <xf numFmtId="0" fontId="9" fillId="0" borderId="0" xfId="2" applyFont="1"/>
    <xf numFmtId="0" fontId="2" fillId="9" borderId="0" xfId="2" applyFill="1"/>
    <xf numFmtId="0" fontId="9" fillId="9" borderId="0" xfId="2" applyFont="1" applyFill="1"/>
    <xf numFmtId="0" fontId="21" fillId="0" borderId="0" xfId="2" applyFont="1"/>
    <xf numFmtId="0" fontId="22" fillId="0" borderId="0" xfId="6"/>
    <xf numFmtId="0" fontId="23" fillId="0" borderId="0" xfId="2" applyFont="1"/>
    <xf numFmtId="0" fontId="10" fillId="5" borderId="18" xfId="2" applyFont="1" applyFill="1" applyBorder="1" applyAlignment="1" applyProtection="1">
      <alignment horizontal="center" vertical="center"/>
      <protection locked="0"/>
    </xf>
    <xf numFmtId="0" fontId="10" fillId="8" borderId="20" xfId="2" applyFont="1" applyFill="1" applyBorder="1" applyAlignment="1" applyProtection="1">
      <alignment horizontal="center" vertical="center"/>
      <protection locked="0"/>
    </xf>
    <xf numFmtId="0" fontId="12" fillId="5" borderId="18" xfId="2" applyFont="1" applyFill="1" applyBorder="1" applyAlignment="1" applyProtection="1">
      <alignment horizontal="center" vertical="center"/>
      <protection locked="0"/>
    </xf>
    <xf numFmtId="0" fontId="10" fillId="5" borderId="15" xfId="2" applyFont="1" applyFill="1" applyBorder="1" applyAlignment="1" applyProtection="1">
      <alignment horizontal="center" vertical="center"/>
      <protection locked="0"/>
    </xf>
    <xf numFmtId="164" fontId="3" fillId="2" borderId="1" xfId="4" applyNumberFormat="1" applyFont="1" applyFill="1" applyBorder="1" applyProtection="1">
      <protection locked="0"/>
    </xf>
    <xf numFmtId="0" fontId="4" fillId="0" borderId="0" xfId="2" applyFont="1" applyAlignment="1">
      <alignment horizontal="center"/>
    </xf>
    <xf numFmtId="0" fontId="7" fillId="0" borderId="0" xfId="0" applyFont="1" applyAlignment="1">
      <alignment horizontal="center" wrapText="1"/>
    </xf>
    <xf numFmtId="38" fontId="2" fillId="2" borderId="14" xfId="0" applyNumberFormat="1" applyFont="1" applyFill="1" applyBorder="1" applyAlignment="1"/>
    <xf numFmtId="38" fontId="2" fillId="2" borderId="13" xfId="0" applyNumberFormat="1" applyFont="1" applyFill="1" applyBorder="1" applyAlignment="1"/>
    <xf numFmtId="38" fontId="2" fillId="2" borderId="12" xfId="0" applyNumberFormat="1" applyFont="1" applyFill="1" applyBorder="1" applyAlignment="1"/>
    <xf numFmtId="38" fontId="2" fillId="2" borderId="11" xfId="0" applyNumberFormat="1" applyFont="1" applyFill="1" applyBorder="1" applyAlignment="1"/>
    <xf numFmtId="38" fontId="2" fillId="2" borderId="10" xfId="0" applyNumberFormat="1" applyFont="1" applyFill="1" applyBorder="1" applyAlignment="1"/>
    <xf numFmtId="38" fontId="2" fillId="2" borderId="9" xfId="0" applyNumberFormat="1" applyFont="1" applyFill="1" applyBorder="1" applyAlignment="1"/>
    <xf numFmtId="0" fontId="24" fillId="0" borderId="0" xfId="0" applyFont="1" applyAlignment="1">
      <alignment horizontal="center" wrapText="1"/>
    </xf>
    <xf numFmtId="0" fontId="15" fillId="0" borderId="0" xfId="2" applyFont="1" applyAlignment="1">
      <alignment horizontal="center" vertical="center"/>
    </xf>
    <xf numFmtId="0" fontId="10" fillId="0" borderId="16" xfId="2" applyFont="1" applyBorder="1" applyAlignment="1">
      <alignment vertical="center" wrapText="1"/>
    </xf>
    <xf numFmtId="0" fontId="10" fillId="0" borderId="15" xfId="2" applyFont="1" applyBorder="1" applyAlignment="1">
      <alignment vertical="center" wrapText="1"/>
    </xf>
    <xf numFmtId="0" fontId="10" fillId="0" borderId="18" xfId="2" applyFont="1" applyBorder="1" applyAlignment="1">
      <alignment vertical="center" wrapText="1"/>
    </xf>
    <xf numFmtId="0" fontId="11" fillId="0" borderId="16" xfId="2" applyFont="1" applyBorder="1" applyAlignment="1">
      <alignment vertical="center" wrapText="1"/>
    </xf>
    <xf numFmtId="0" fontId="11" fillId="0" borderId="15" xfId="2" applyFont="1" applyBorder="1" applyAlignment="1">
      <alignment vertical="center" wrapText="1"/>
    </xf>
    <xf numFmtId="0" fontId="11" fillId="0" borderId="18" xfId="2" applyFont="1" applyBorder="1" applyAlignment="1">
      <alignment vertical="center" wrapText="1"/>
    </xf>
    <xf numFmtId="0" fontId="12" fillId="3" borderId="17" xfId="2" applyFont="1" applyFill="1" applyBorder="1" applyAlignment="1">
      <alignment vertical="center" wrapText="1"/>
    </xf>
    <xf numFmtId="0" fontId="12" fillId="3" borderId="16" xfId="2" applyFont="1" applyFill="1" applyBorder="1" applyAlignment="1">
      <alignment vertical="center" wrapText="1"/>
    </xf>
    <xf numFmtId="0" fontId="12" fillId="3" borderId="15" xfId="2" applyFont="1" applyFill="1" applyBorder="1" applyAlignment="1">
      <alignment vertical="center" wrapText="1"/>
    </xf>
    <xf numFmtId="0" fontId="10" fillId="6" borderId="17" xfId="2" applyFont="1" applyFill="1" applyBorder="1" applyAlignment="1">
      <alignment vertical="center"/>
    </xf>
    <xf numFmtId="0" fontId="10" fillId="6" borderId="16" xfId="2" applyFont="1" applyFill="1" applyBorder="1" applyAlignment="1">
      <alignment vertical="center"/>
    </xf>
    <xf numFmtId="0" fontId="10" fillId="6" borderId="15" xfId="2" applyFont="1" applyFill="1" applyBorder="1" applyAlignment="1">
      <alignment vertical="center"/>
    </xf>
    <xf numFmtId="0" fontId="10" fillId="0" borderId="17" xfId="2" applyFont="1" applyBorder="1" applyAlignment="1">
      <alignment vertical="center" wrapText="1"/>
    </xf>
    <xf numFmtId="0" fontId="10" fillId="0" borderId="21" xfId="2" applyFont="1" applyBorder="1" applyAlignment="1">
      <alignment vertical="center" wrapText="1"/>
    </xf>
    <xf numFmtId="0" fontId="14" fillId="0" borderId="17" xfId="2" applyFont="1" applyBorder="1" applyAlignment="1">
      <alignment horizontal="center" vertical="center"/>
    </xf>
    <xf numFmtId="0" fontId="14" fillId="0" borderId="15" xfId="2" applyFont="1" applyBorder="1" applyAlignment="1">
      <alignment horizontal="center" vertical="center"/>
    </xf>
    <xf numFmtId="0" fontId="10" fillId="0" borderId="17" xfId="2" applyFont="1" applyBorder="1" applyAlignment="1">
      <alignment vertical="center"/>
    </xf>
    <xf numFmtId="0" fontId="10" fillId="0" borderId="16" xfId="2" applyFont="1" applyBorder="1" applyAlignment="1">
      <alignment vertical="center"/>
    </xf>
    <xf numFmtId="0" fontId="10" fillId="0" borderId="15" xfId="2" applyFont="1" applyBorder="1" applyAlignment="1">
      <alignment vertical="center"/>
    </xf>
    <xf numFmtId="0" fontId="2" fillId="0" borderId="15" xfId="2" applyBorder="1" applyAlignment="1">
      <alignment vertical="center"/>
    </xf>
    <xf numFmtId="0" fontId="11" fillId="3" borderId="17" xfId="2" applyFont="1" applyFill="1" applyBorder="1" applyAlignment="1">
      <alignment vertical="center" wrapText="1"/>
    </xf>
    <xf numFmtId="0" fontId="11" fillId="3" borderId="16" xfId="2" applyFont="1" applyFill="1" applyBorder="1" applyAlignment="1">
      <alignment vertical="center" wrapText="1"/>
    </xf>
    <xf numFmtId="0" fontId="11" fillId="3" borderId="15" xfId="2" applyFont="1" applyFill="1" applyBorder="1" applyAlignment="1">
      <alignment vertical="center" wrapText="1"/>
    </xf>
    <xf numFmtId="0" fontId="11" fillId="0" borderId="20" xfId="2" applyFont="1" applyBorder="1" applyAlignment="1">
      <alignment vertical="center" wrapText="1"/>
    </xf>
    <xf numFmtId="0" fontId="10" fillId="0" borderId="28" xfId="2" applyFont="1" applyBorder="1" applyAlignment="1">
      <alignment horizontal="left" vertical="center"/>
    </xf>
    <xf numFmtId="0" fontId="10" fillId="0" borderId="29" xfId="2" applyFont="1" applyBorder="1" applyAlignment="1">
      <alignment horizontal="left" vertical="center"/>
    </xf>
    <xf numFmtId="0" fontId="10" fillId="0" borderId="30" xfId="2" applyFont="1" applyBorder="1" applyAlignment="1">
      <alignment horizontal="left" vertical="center"/>
    </xf>
    <xf numFmtId="0" fontId="11" fillId="0" borderId="17" xfId="2" applyFont="1" applyBorder="1" applyAlignment="1">
      <alignment horizontal="left" vertical="center" wrapText="1"/>
    </xf>
    <xf numFmtId="0" fontId="11" fillId="0" borderId="15" xfId="2" applyFont="1" applyBorder="1" applyAlignment="1">
      <alignment horizontal="left" vertical="center" wrapText="1"/>
    </xf>
    <xf numFmtId="0" fontId="11" fillId="0" borderId="17" xfId="2" applyFont="1" applyBorder="1" applyAlignment="1">
      <alignment vertical="center" wrapText="1"/>
    </xf>
    <xf numFmtId="0" fontId="11" fillId="4" borderId="18" xfId="2" applyFont="1" applyFill="1" applyBorder="1" applyAlignment="1">
      <alignment vertical="center" wrapText="1"/>
    </xf>
    <xf numFmtId="0" fontId="10" fillId="0" borderId="0" xfId="2" applyFont="1" applyBorder="1" applyAlignment="1">
      <alignment vertical="center"/>
    </xf>
    <xf numFmtId="0" fontId="3" fillId="10" borderId="1" xfId="2" applyFont="1" applyFill="1" applyBorder="1" applyAlignment="1" applyProtection="1">
      <alignment horizontal="right"/>
      <protection locked="0"/>
    </xf>
    <xf numFmtId="0" fontId="3" fillId="4" borderId="7" xfId="2" applyFont="1" applyFill="1" applyBorder="1" applyAlignment="1">
      <alignment horizontal="right"/>
    </xf>
    <xf numFmtId="0" fontId="3" fillId="0" borderId="31" xfId="2" applyFont="1" applyBorder="1"/>
    <xf numFmtId="44" fontId="3" fillId="4" borderId="0" xfId="1" applyFont="1" applyFill="1" applyBorder="1" applyAlignment="1" applyProtection="1">
      <protection locked="0"/>
    </xf>
    <xf numFmtId="44" fontId="3" fillId="4" borderId="33" xfId="1" applyFont="1" applyFill="1" applyBorder="1" applyAlignment="1" applyProtection="1">
      <protection locked="0"/>
    </xf>
    <xf numFmtId="44" fontId="3" fillId="4" borderId="32" xfId="1" applyFont="1" applyFill="1" applyBorder="1" applyAlignment="1" applyProtection="1">
      <protection locked="0"/>
    </xf>
    <xf numFmtId="44" fontId="3" fillId="4" borderId="34" xfId="1" applyFont="1" applyFill="1" applyBorder="1" applyAlignment="1" applyProtection="1">
      <protection locked="0"/>
    </xf>
    <xf numFmtId="44" fontId="3" fillId="4" borderId="35" xfId="1" applyFont="1" applyFill="1" applyBorder="1" applyAlignment="1" applyProtection="1">
      <protection locked="0"/>
    </xf>
    <xf numFmtId="0" fontId="3" fillId="0" borderId="36" xfId="2" applyFont="1" applyBorder="1"/>
    <xf numFmtId="0" fontId="6" fillId="0" borderId="37" xfId="2" applyFont="1" applyBorder="1" applyAlignment="1">
      <alignment horizontal="center"/>
    </xf>
    <xf numFmtId="0" fontId="3" fillId="0" borderId="38" xfId="2" applyFont="1" applyBorder="1"/>
    <xf numFmtId="0" fontId="3" fillId="0" borderId="39" xfId="2" applyFont="1" applyBorder="1"/>
    <xf numFmtId="164" fontId="3" fillId="10" borderId="40" xfId="4" applyNumberFormat="1" applyFont="1" applyFill="1" applyBorder="1" applyProtection="1">
      <protection locked="0"/>
    </xf>
    <xf numFmtId="0" fontId="3" fillId="4" borderId="41" xfId="2" applyFont="1" applyFill="1" applyBorder="1"/>
    <xf numFmtId="0" fontId="3" fillId="4" borderId="42" xfId="2" applyFont="1" applyFill="1" applyBorder="1"/>
    <xf numFmtId="164" fontId="3" fillId="10" borderId="5" xfId="4" applyNumberFormat="1" applyFont="1" applyFill="1" applyBorder="1" applyProtection="1">
      <protection locked="0"/>
    </xf>
  </cellXfs>
  <cellStyles count="7">
    <cellStyle name="Currency" xfId="1" builtinId="4"/>
    <cellStyle name="Currency 2" xfId="4" xr:uid="{1064CDA7-BB9A-461B-8741-5BCC19E84B0A}"/>
    <cellStyle name="Hyperlink" xfId="6" builtinId="8"/>
    <cellStyle name="Hyperlink 2" xfId="5" xr:uid="{65E9E266-6DB2-4079-8C94-D1A3630D5BAB}"/>
    <cellStyle name="Normal" xfId="0" builtinId="0"/>
    <cellStyle name="Normal 2" xfId="2" xr:uid="{02A21728-DB77-427D-AE0E-A4EF710B028C}"/>
    <cellStyle name="Percent 2" xfId="3" xr:uid="{60482CEF-17CD-4B23-A7DE-ECF4A69C4530}"/>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xdr:colOff>
      <xdr:row>14</xdr:row>
      <xdr:rowOff>114300</xdr:rowOff>
    </xdr:from>
    <xdr:to>
      <xdr:col>8</xdr:col>
      <xdr:colOff>588039</xdr:colOff>
      <xdr:row>20</xdr:row>
      <xdr:rowOff>110340</xdr:rowOff>
    </xdr:to>
    <xdr:grpSp>
      <xdr:nvGrpSpPr>
        <xdr:cNvPr id="2" name="Group 1">
          <a:extLst>
            <a:ext uri="{FF2B5EF4-FFF2-40B4-BE49-F238E27FC236}">
              <a16:creationId xmlns:a16="http://schemas.microsoft.com/office/drawing/2014/main" id="{72AA2F77-C31E-44B8-B65B-5FACE67C98B1}"/>
            </a:ext>
          </a:extLst>
        </xdr:cNvPr>
        <xdr:cNvGrpSpPr/>
      </xdr:nvGrpSpPr>
      <xdr:grpSpPr>
        <a:xfrm>
          <a:off x="617220" y="2804160"/>
          <a:ext cx="4847619" cy="1001880"/>
          <a:chOff x="10363200" y="2446020"/>
          <a:chExt cx="4847619" cy="1001880"/>
        </a:xfrm>
      </xdr:grpSpPr>
      <xdr:pic>
        <xdr:nvPicPr>
          <xdr:cNvPr id="3" name="Picture 2">
            <a:extLst>
              <a:ext uri="{FF2B5EF4-FFF2-40B4-BE49-F238E27FC236}">
                <a16:creationId xmlns:a16="http://schemas.microsoft.com/office/drawing/2014/main" id="{770A809E-3583-4647-B964-D6FCE4E4067A}"/>
              </a:ext>
            </a:extLst>
          </xdr:cNvPr>
          <xdr:cNvPicPr>
            <a:picLocks noChangeAspect="1"/>
          </xdr:cNvPicPr>
        </xdr:nvPicPr>
        <xdr:blipFill rotWithShape="1">
          <a:blip xmlns:r="http://schemas.openxmlformats.org/officeDocument/2006/relationships" r:embed="rId1"/>
          <a:srcRect b="56820"/>
          <a:stretch/>
        </xdr:blipFill>
        <xdr:spPr>
          <a:xfrm>
            <a:off x="10363200" y="2446020"/>
            <a:ext cx="4847619" cy="518160"/>
          </a:xfrm>
          <a:prstGeom prst="rect">
            <a:avLst/>
          </a:prstGeom>
        </xdr:spPr>
      </xdr:pic>
      <xdr:pic>
        <xdr:nvPicPr>
          <xdr:cNvPr id="4" name="Picture 3">
            <a:extLst>
              <a:ext uri="{FF2B5EF4-FFF2-40B4-BE49-F238E27FC236}">
                <a16:creationId xmlns:a16="http://schemas.microsoft.com/office/drawing/2014/main" id="{CF77E196-A6D5-4CE0-B5F3-04A3200912F4}"/>
              </a:ext>
            </a:extLst>
          </xdr:cNvPr>
          <xdr:cNvPicPr>
            <a:picLocks noChangeAspect="1"/>
          </xdr:cNvPicPr>
        </xdr:nvPicPr>
        <xdr:blipFill rotWithShape="1">
          <a:blip xmlns:r="http://schemas.openxmlformats.org/officeDocument/2006/relationships" r:embed="rId1"/>
          <a:srcRect t="58420"/>
          <a:stretch/>
        </xdr:blipFill>
        <xdr:spPr>
          <a:xfrm>
            <a:off x="10363200" y="2948940"/>
            <a:ext cx="4847619" cy="498960"/>
          </a:xfrm>
          <a:prstGeom prst="rect">
            <a:avLst/>
          </a:prstGeom>
        </xdr:spPr>
      </xdr:pic>
      <xdr:sp macro="" textlink="">
        <xdr:nvSpPr>
          <xdr:cNvPr id="5" name="Rectangle 4">
            <a:extLst>
              <a:ext uri="{FF2B5EF4-FFF2-40B4-BE49-F238E27FC236}">
                <a16:creationId xmlns:a16="http://schemas.microsoft.com/office/drawing/2014/main" id="{F5F8F45D-2336-4DB1-9191-3974A3AED456}"/>
              </a:ext>
            </a:extLst>
          </xdr:cNvPr>
          <xdr:cNvSpPr/>
        </xdr:nvSpPr>
        <xdr:spPr>
          <a:xfrm>
            <a:off x="10393680" y="2971800"/>
            <a:ext cx="967740" cy="1828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ysClr val="windowText" lastClr="000000"/>
                </a:solidFill>
              </a:rPr>
              <a:t>50% AMI</a:t>
            </a:r>
          </a:p>
        </xdr:txBody>
      </xdr:sp>
      <xdr:sp macro="" textlink="">
        <xdr:nvSpPr>
          <xdr:cNvPr id="6" name="Rectangle 5">
            <a:extLst>
              <a:ext uri="{FF2B5EF4-FFF2-40B4-BE49-F238E27FC236}">
                <a16:creationId xmlns:a16="http://schemas.microsoft.com/office/drawing/2014/main" id="{12D14469-36E1-4CF7-B424-A6D2758F1DEA}"/>
              </a:ext>
            </a:extLst>
          </xdr:cNvPr>
          <xdr:cNvSpPr/>
        </xdr:nvSpPr>
        <xdr:spPr>
          <a:xfrm>
            <a:off x="10393680" y="3185160"/>
            <a:ext cx="967740" cy="1828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ysClr val="windowText" lastClr="000000"/>
                </a:solidFill>
              </a:rPr>
              <a:t>30% AMI</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www.p4pittsburgh.org/media/W1siZiIsIjIwMTgvMDIvMDUvMmg1ZmptcWQ2dV9wNF9QZXJmb3JtYW5jZV9NZWFzdXJlc18yMDE4LnBkZiJdXQ/p4_Performance_Measures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9A9D8-FA6B-4B28-AAAE-DD914D43A78A}">
  <sheetPr>
    <tabColor theme="0" tint="-0.34998626667073579"/>
    <pageSetUpPr fitToPage="1"/>
  </sheetPr>
  <dimension ref="A1:H33"/>
  <sheetViews>
    <sheetView tabSelected="1" workbookViewId="0">
      <selection activeCell="E13" sqref="E13"/>
    </sheetView>
  </sheetViews>
  <sheetFormatPr defaultColWidth="9.109375" defaultRowHeight="14.4" x14ac:dyDescent="0.3"/>
  <cols>
    <col min="1" max="1" width="3.33203125" style="1" customWidth="1"/>
    <col min="2" max="2" width="19.44140625" style="1" customWidth="1"/>
    <col min="3" max="3" width="19.109375" style="1" customWidth="1"/>
    <col min="4" max="4" width="16" style="1" customWidth="1"/>
    <col min="5" max="5" width="31.33203125" style="1" bestFit="1" customWidth="1"/>
    <col min="6" max="6" width="18.33203125" style="1" customWidth="1"/>
    <col min="7" max="7" width="9.109375" style="1"/>
    <col min="8" max="8" width="15.109375" style="1" customWidth="1"/>
    <col min="9" max="16384" width="9.109375" style="1"/>
  </cols>
  <sheetData>
    <row r="1" spans="1:8" customFormat="1" ht="15" thickBot="1" x14ac:dyDescent="0.35">
      <c r="F1" s="30"/>
    </row>
    <row r="2" spans="1:8" customFormat="1" x14ac:dyDescent="0.3">
      <c r="A2" s="29" t="s">
        <v>0</v>
      </c>
      <c r="B2" s="28"/>
      <c r="C2" s="70" t="s">
        <v>1</v>
      </c>
      <c r="D2" s="71"/>
      <c r="E2" s="71"/>
      <c r="F2" s="72"/>
    </row>
    <row r="3" spans="1:8" customFormat="1" ht="15" thickBot="1" x14ac:dyDescent="0.35">
      <c r="A3" s="27" t="s">
        <v>2</v>
      </c>
      <c r="B3" s="26"/>
      <c r="C3" s="73" t="s">
        <v>3</v>
      </c>
      <c r="D3" s="74"/>
      <c r="E3" s="74"/>
      <c r="F3" s="75"/>
    </row>
    <row r="4" spans="1:8" customFormat="1" x14ac:dyDescent="0.3">
      <c r="A4" s="25"/>
      <c r="C4" s="24"/>
      <c r="D4" s="24"/>
      <c r="E4" s="24"/>
      <c r="F4" s="24"/>
    </row>
    <row r="5" spans="1:8" customFormat="1" ht="30" customHeight="1" x14ac:dyDescent="0.5">
      <c r="A5" s="69" t="s">
        <v>4</v>
      </c>
      <c r="B5" s="69"/>
      <c r="C5" s="69"/>
      <c r="D5" s="69"/>
      <c r="E5" s="69"/>
      <c r="F5" s="69"/>
      <c r="G5" s="22"/>
    </row>
    <row r="6" spans="1:8" customFormat="1" ht="30" customHeight="1" x14ac:dyDescent="0.5">
      <c r="A6" s="69" t="s">
        <v>5</v>
      </c>
      <c r="B6" s="69"/>
      <c r="C6" s="69"/>
      <c r="D6" s="69"/>
      <c r="E6" s="69"/>
      <c r="F6" s="69"/>
      <c r="G6" s="22"/>
    </row>
    <row r="7" spans="1:8" customFormat="1" ht="32.25" customHeight="1" x14ac:dyDescent="0.5">
      <c r="A7" s="23"/>
      <c r="B7" s="76" t="s">
        <v>147</v>
      </c>
      <c r="C7" s="69"/>
      <c r="D7" s="69"/>
      <c r="E7" s="69"/>
      <c r="F7" s="69"/>
      <c r="G7" s="22"/>
    </row>
    <row r="8" spans="1:8" customFormat="1" ht="15.6" customHeight="1" x14ac:dyDescent="0.5">
      <c r="A8" s="23"/>
      <c r="B8" s="23"/>
      <c r="C8" s="23"/>
      <c r="D8" s="23"/>
      <c r="E8" s="23"/>
      <c r="F8" s="23"/>
      <c r="G8" s="22"/>
    </row>
    <row r="9" spans="1:8" x14ac:dyDescent="0.3">
      <c r="A9" s="21" t="s">
        <v>145</v>
      </c>
      <c r="B9" s="20"/>
      <c r="C9" s="19"/>
      <c r="D9" s="110">
        <v>10</v>
      </c>
      <c r="E9" s="111" t="s">
        <v>6</v>
      </c>
      <c r="F9" s="110">
        <v>20</v>
      </c>
    </row>
    <row r="10" spans="1:8" x14ac:dyDescent="0.3">
      <c r="A10" s="18" t="s">
        <v>7</v>
      </c>
      <c r="B10" s="17"/>
      <c r="C10" s="17"/>
      <c r="D10" s="125">
        <v>1000000</v>
      </c>
      <c r="E10" s="123"/>
      <c r="F10" s="116"/>
    </row>
    <row r="11" spans="1:8" x14ac:dyDescent="0.3">
      <c r="A11" s="18" t="s">
        <v>8</v>
      </c>
      <c r="B11" s="17"/>
      <c r="C11" s="17"/>
      <c r="D11" s="67">
        <f>D10/F9</f>
        <v>50000</v>
      </c>
      <c r="E11" s="124"/>
      <c r="F11" s="117"/>
    </row>
    <row r="12" spans="1:8" x14ac:dyDescent="0.3">
      <c r="A12" s="16" t="s">
        <v>9</v>
      </c>
      <c r="D12" s="122">
        <v>200000</v>
      </c>
      <c r="E12" s="118"/>
      <c r="F12" s="114"/>
      <c r="H12" s="112"/>
    </row>
    <row r="13" spans="1:8" x14ac:dyDescent="0.3">
      <c r="A13" s="16" t="s">
        <v>146</v>
      </c>
      <c r="D13" s="67">
        <f>D12/D9</f>
        <v>20000</v>
      </c>
      <c r="F13" s="115"/>
    </row>
    <row r="14" spans="1:8" x14ac:dyDescent="0.3">
      <c r="E14" s="121"/>
      <c r="F14" s="113"/>
      <c r="G14" s="120"/>
    </row>
    <row r="15" spans="1:8" x14ac:dyDescent="0.3">
      <c r="A15" s="119" t="s">
        <v>10</v>
      </c>
      <c r="B15" s="119"/>
      <c r="C15" s="119"/>
      <c r="D15" s="119"/>
      <c r="E15" s="119"/>
      <c r="F15" s="119"/>
    </row>
    <row r="16" spans="1:8" x14ac:dyDescent="0.3">
      <c r="A16" s="15"/>
    </row>
    <row r="17" spans="1:6" x14ac:dyDescent="0.3">
      <c r="A17" s="68" t="str">
        <f>'Scoring Worksheet'!A11</f>
        <v>Feasibility Criteria</v>
      </c>
      <c r="B17" s="68"/>
      <c r="C17" s="68"/>
      <c r="D17" s="68"/>
      <c r="E17" s="68"/>
      <c r="F17" s="68"/>
    </row>
    <row r="18" spans="1:6" x14ac:dyDescent="0.3">
      <c r="A18" s="3">
        <f>'Scoring Worksheet'!A13</f>
        <v>1</v>
      </c>
      <c r="B18" s="3" t="str">
        <f>'Scoring Worksheet'!B13</f>
        <v>Readiness to Proceed (maximum 15 points)</v>
      </c>
      <c r="C18" s="6"/>
      <c r="D18" s="5"/>
      <c r="E18" s="4"/>
      <c r="F18" s="3">
        <f>'Scoring Worksheet'!E13</f>
        <v>0</v>
      </c>
    </row>
    <row r="19" spans="1:6" x14ac:dyDescent="0.3">
      <c r="A19" s="7">
        <f>'Scoring Worksheet'!A20</f>
        <v>2</v>
      </c>
      <c r="B19" s="7" t="str">
        <f>'Scoring Worksheet'!B20</f>
        <v>Capacity of the Development Team / Management (maximum 15 points)</v>
      </c>
      <c r="C19" s="10"/>
      <c r="D19" s="9"/>
      <c r="E19" s="8"/>
      <c r="F19" s="7">
        <f>'Scoring Worksheet'!E20</f>
        <v>0</v>
      </c>
    </row>
    <row r="20" spans="1:6" x14ac:dyDescent="0.3">
      <c r="A20" s="3">
        <f>'Scoring Worksheet'!A27</f>
        <v>3</v>
      </c>
      <c r="B20" s="3" t="str">
        <f>'Scoring Worksheet'!B27</f>
        <v>Cost Reasonableness (maximum 15 points)</v>
      </c>
      <c r="C20" s="6"/>
      <c r="D20" s="5"/>
      <c r="E20" s="4"/>
      <c r="F20" s="3">
        <f>'Scoring Worksheet'!E27</f>
        <v>0</v>
      </c>
    </row>
    <row r="21" spans="1:6" x14ac:dyDescent="0.3">
      <c r="A21" s="7">
        <f>'Scoring Worksheet'!A42</f>
        <v>4</v>
      </c>
      <c r="B21" s="7" t="str">
        <f>'Scoring Worksheet'!B42</f>
        <v>Compliance with RGP Funding Guidelines (maximum 5 points)</v>
      </c>
      <c r="C21" s="10"/>
      <c r="D21" s="9"/>
      <c r="E21" s="8"/>
      <c r="F21" s="7">
        <f>'Scoring Worksheet'!E42</f>
        <v>0</v>
      </c>
    </row>
    <row r="22" spans="1:6" x14ac:dyDescent="0.3">
      <c r="A22" s="3">
        <f>'Scoring Worksheet'!A48</f>
        <v>5</v>
      </c>
      <c r="B22" s="3" t="str">
        <f>'Scoring Worksheet'!B48</f>
        <v>Supportive Services Plan (maximum 10 points, if applicable)</v>
      </c>
      <c r="C22" s="6"/>
      <c r="D22" s="5"/>
      <c r="E22" s="4"/>
      <c r="F22" s="3">
        <f>'Scoring Worksheet'!E48</f>
        <v>0</v>
      </c>
    </row>
    <row r="23" spans="1:6" s="2" customFormat="1" x14ac:dyDescent="0.3">
      <c r="A23" s="2" t="s">
        <v>11</v>
      </c>
      <c r="E23" s="1" t="s">
        <v>12</v>
      </c>
      <c r="F23" s="2">
        <f>SUM(F18:F22)</f>
        <v>0</v>
      </c>
    </row>
    <row r="25" spans="1:6" x14ac:dyDescent="0.3">
      <c r="A25" s="68" t="str">
        <f>'Scoring Worksheet'!A57</f>
        <v>Policy Objectives</v>
      </c>
      <c r="B25" s="68"/>
      <c r="C25" s="68"/>
      <c r="D25" s="68"/>
      <c r="E25" s="68"/>
      <c r="F25" s="68"/>
    </row>
    <row r="26" spans="1:6" x14ac:dyDescent="0.3">
      <c r="A26" s="3">
        <f>'Scoring Worksheet'!A59</f>
        <v>1</v>
      </c>
      <c r="B26" s="3" t="str">
        <f>'Scoring Worksheet'!B59</f>
        <v>Geographic Diversity (5 points)</v>
      </c>
      <c r="C26" s="6"/>
      <c r="D26" s="5"/>
      <c r="E26" s="4"/>
      <c r="F26" s="3">
        <f>'Scoring Worksheet'!E59</f>
        <v>0</v>
      </c>
    </row>
    <row r="27" spans="1:6" x14ac:dyDescent="0.3">
      <c r="A27" s="11">
        <f>'Scoring Worksheet'!A62</f>
        <v>2</v>
      </c>
      <c r="B27" s="11" t="str">
        <f>'Scoring Worksheet'!B62</f>
        <v>Non-Profit Participation (5 points)</v>
      </c>
      <c r="C27" s="14"/>
      <c r="D27" s="13"/>
      <c r="E27" s="12"/>
      <c r="F27" s="11">
        <f>'Scoring Worksheet'!E62</f>
        <v>0</v>
      </c>
    </row>
    <row r="28" spans="1:6" x14ac:dyDescent="0.3">
      <c r="A28" s="3">
        <f>'Scoring Worksheet'!A74</f>
        <v>3</v>
      </c>
      <c r="B28" s="3" t="str">
        <f>'Scoring Worksheet'!B74</f>
        <v>Term of Affordability (maximum 10 points)</v>
      </c>
      <c r="C28" s="6"/>
      <c r="D28" s="5"/>
      <c r="E28" s="4"/>
      <c r="F28" s="3">
        <f>'Scoring Worksheet'!E74</f>
        <v>0</v>
      </c>
    </row>
    <row r="29" spans="1:6" x14ac:dyDescent="0.3">
      <c r="A29" s="7">
        <f>'Scoring Worksheet'!A79</f>
        <v>4</v>
      </c>
      <c r="B29" s="7" t="str">
        <f>'Scoring Worksheet'!B79</f>
        <v>Housing Metric (maximum 10 points)</v>
      </c>
      <c r="C29" s="10"/>
      <c r="D29" s="9"/>
      <c r="E29" s="8"/>
      <c r="F29" s="7">
        <f>'Scoring Worksheet'!E79</f>
        <v>0</v>
      </c>
    </row>
    <row r="30" spans="1:6" x14ac:dyDescent="0.3">
      <c r="A30" s="3">
        <f>'Scoring Worksheet'!A87</f>
        <v>5</v>
      </c>
      <c r="B30" s="3" t="str">
        <f>'Scoring Worksheet'!B87</f>
        <v>Energy Metric (up to 15 points)</v>
      </c>
      <c r="C30" s="6"/>
      <c r="D30" s="5"/>
      <c r="E30" s="4"/>
      <c r="F30" s="3">
        <f>'Scoring Worksheet'!E87</f>
        <v>0</v>
      </c>
    </row>
    <row r="31" spans="1:6" x14ac:dyDescent="0.3">
      <c r="A31" s="7">
        <f>'Scoring Worksheet'!A96</f>
        <v>6</v>
      </c>
      <c r="B31" s="7" t="str">
        <f>'Scoring Worksheet'!B96</f>
        <v>Connect Metric (up to 10 points)</v>
      </c>
      <c r="C31" s="10"/>
      <c r="D31" s="9"/>
      <c r="E31" s="8"/>
      <c r="F31" s="7">
        <f>'Scoring Worksheet'!E96</f>
        <v>0</v>
      </c>
    </row>
    <row r="32" spans="1:6" x14ac:dyDescent="0.3">
      <c r="A32" s="3">
        <f>'Scoring Worksheet'!A104</f>
        <v>7</v>
      </c>
      <c r="B32" s="3" t="str">
        <f>'Scoring Worksheet'!B104</f>
        <v>Community Engagement points (up to 10 points)</v>
      </c>
      <c r="C32" s="6"/>
      <c r="D32" s="5"/>
      <c r="E32" s="4"/>
      <c r="F32" s="3">
        <f>'Scoring Worksheet'!E104</f>
        <v>0</v>
      </c>
    </row>
    <row r="33" spans="1:6" s="2" customFormat="1" x14ac:dyDescent="0.3">
      <c r="A33" s="2" t="s">
        <v>143</v>
      </c>
      <c r="E33" s="1" t="s">
        <v>144</v>
      </c>
      <c r="F33" s="2">
        <f>SUM(F26:F32)</f>
        <v>0</v>
      </c>
    </row>
  </sheetData>
  <sheetProtection algorithmName="SHA-512" hashValue="XGLBE2CvLDa7e9IbIBQSdWupbbzOcWrm/QQKlzgQGdrIYj7McGfOAPZnjC0IOQEhbbbirlloUAm2mvJJoreCKg==" saltValue="BD6lckZWvkMP4by765hzZQ==" spinCount="100000" sheet="1" objects="1" scenarios="1"/>
  <mergeCells count="8">
    <mergeCell ref="A17:F17"/>
    <mergeCell ref="A25:F25"/>
    <mergeCell ref="A5:F5"/>
    <mergeCell ref="A6:F6"/>
    <mergeCell ref="C2:F2"/>
    <mergeCell ref="C3:F3"/>
    <mergeCell ref="A15:F15"/>
    <mergeCell ref="B7:F7"/>
  </mergeCells>
  <pageMargins left="0.75" right="0.75" top="1" bottom="1" header="0.5" footer="0.5"/>
  <pageSetup orientation="landscape" horizontalDpi="300" r:id="rId1"/>
  <headerFooter alignWithMargins="0">
    <oddHeader>&amp;CFY 2013 Consolidated RFP Scoring Sheet</oddHeader>
    <oddFooter>&amp;C&amp;"Arial,Italic"Page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A7AF-93A8-4071-95DD-4FE6F57F5A4F}">
  <sheetPr>
    <tabColor theme="0" tint="-0.34998626667073579"/>
  </sheetPr>
  <dimension ref="A1:G116"/>
  <sheetViews>
    <sheetView zoomScaleNormal="100" zoomScaleSheetLayoutView="100" workbookViewId="0">
      <pane ySplit="9" topLeftCell="A10" activePane="bottomLeft" state="frozen"/>
      <selection activeCell="F11" sqref="F11"/>
      <selection pane="bottomLeft" activeCell="E13" sqref="E13"/>
    </sheetView>
  </sheetViews>
  <sheetFormatPr defaultColWidth="9.109375" defaultRowHeight="13.2" x14ac:dyDescent="0.3"/>
  <cols>
    <col min="1" max="1" width="11.33203125" style="31" customWidth="1"/>
    <col min="2" max="2" width="11.5546875" style="31" customWidth="1"/>
    <col min="3" max="3" width="13.33203125" style="31" customWidth="1"/>
    <col min="4" max="4" width="65.6640625" style="31" customWidth="1"/>
    <col min="5" max="5" width="10.6640625" style="31" customWidth="1"/>
    <col min="6" max="6" width="31.5546875" style="31" bestFit="1" customWidth="1"/>
    <col min="7" max="16384" width="9.109375" style="31"/>
  </cols>
  <sheetData>
    <row r="1" spans="1:7" customFormat="1" ht="15" thickBot="1" x14ac:dyDescent="0.35">
      <c r="F1" s="30"/>
    </row>
    <row r="2" spans="1:7" customFormat="1" ht="14.4" x14ac:dyDescent="0.3">
      <c r="A2" s="29" t="s">
        <v>0</v>
      </c>
      <c r="B2" s="28"/>
      <c r="C2" s="70" t="str">
        <f>'Scoring Summary'!C2:F2</f>
        <v>Project A</v>
      </c>
      <c r="D2" s="71"/>
      <c r="E2" s="71"/>
      <c r="F2" s="72"/>
    </row>
    <row r="3" spans="1:7" customFormat="1" ht="15" thickBot="1" x14ac:dyDescent="0.35">
      <c r="A3" s="27" t="s">
        <v>2</v>
      </c>
      <c r="B3" s="26"/>
      <c r="C3" s="73" t="str">
        <f>'Scoring Summary'!C3:F3</f>
        <v>Apex Developers</v>
      </c>
      <c r="D3" s="74"/>
      <c r="E3" s="74"/>
      <c r="F3" s="75"/>
    </row>
    <row r="4" spans="1:7" customFormat="1" ht="14.4" x14ac:dyDescent="0.3">
      <c r="A4" s="25"/>
      <c r="C4" s="24"/>
      <c r="D4" s="24"/>
      <c r="E4" s="24"/>
      <c r="F4" s="24"/>
    </row>
    <row r="5" spans="1:7" customFormat="1" ht="30" customHeight="1" x14ac:dyDescent="0.5">
      <c r="A5" s="69" t="s">
        <v>13</v>
      </c>
      <c r="B5" s="69"/>
      <c r="C5" s="69"/>
      <c r="D5" s="69"/>
      <c r="E5" s="69"/>
      <c r="F5" s="69"/>
      <c r="G5" s="22"/>
    </row>
    <row r="6" spans="1:7" customFormat="1" ht="30" customHeight="1" x14ac:dyDescent="0.5">
      <c r="A6" s="69" t="s">
        <v>5</v>
      </c>
      <c r="B6" s="69"/>
      <c r="C6" s="69"/>
      <c r="D6" s="69"/>
      <c r="E6" s="69"/>
      <c r="F6" s="69"/>
      <c r="G6" s="22"/>
    </row>
    <row r="7" spans="1:7" customFormat="1" ht="19.95" customHeight="1" thickBot="1" x14ac:dyDescent="0.55000000000000004">
      <c r="A7" s="23"/>
      <c r="B7" s="23"/>
      <c r="C7" s="23"/>
      <c r="D7" s="23"/>
      <c r="E7" s="23"/>
      <c r="F7" s="23"/>
      <c r="G7" s="22"/>
    </row>
    <row r="8" spans="1:7" s="49" customFormat="1" ht="18.75" customHeight="1" thickTop="1" thickBot="1" x14ac:dyDescent="0.35">
      <c r="A8" s="55" t="s">
        <v>14</v>
      </c>
      <c r="B8" s="54"/>
      <c r="C8" s="54"/>
      <c r="D8" s="54"/>
      <c r="E8" s="53">
        <f>SUM(E13,E20,E27,E42,E48)</f>
        <v>0</v>
      </c>
    </row>
    <row r="9" spans="1:7" s="49" customFormat="1" ht="18.75" customHeight="1" thickTop="1" thickBot="1" x14ac:dyDescent="0.35">
      <c r="A9" s="52" t="s">
        <v>140</v>
      </c>
      <c r="B9" s="51"/>
      <c r="C9" s="51"/>
      <c r="D9" s="51"/>
      <c r="E9" s="50">
        <f>SUM(E59,E62,E65,E74,E79,E87,E96,E104)</f>
        <v>0</v>
      </c>
    </row>
    <row r="11" spans="1:7" ht="24.6" x14ac:dyDescent="0.3">
      <c r="A11" s="77" t="s">
        <v>15</v>
      </c>
      <c r="B11" s="77"/>
      <c r="C11" s="77"/>
      <c r="D11" s="77"/>
      <c r="E11" s="77"/>
    </row>
    <row r="12" spans="1:7" ht="13.8" thickBot="1" x14ac:dyDescent="0.35"/>
    <row r="13" spans="1:7" ht="13.5" customHeight="1" thickBot="1" x14ac:dyDescent="0.35">
      <c r="A13" s="39">
        <v>1</v>
      </c>
      <c r="B13" s="38" t="s">
        <v>16</v>
      </c>
      <c r="C13" s="37"/>
      <c r="D13" s="36"/>
      <c r="E13" s="35">
        <f>SUM(E15:E18)</f>
        <v>0</v>
      </c>
      <c r="F13" s="31" t="str">
        <f>IF(E13&gt;15,"Total exceeds maximum possible points","")</f>
        <v/>
      </c>
    </row>
    <row r="14" spans="1:7" ht="44.4" customHeight="1" thickBot="1" x14ac:dyDescent="0.35">
      <c r="A14" s="34"/>
      <c r="B14" s="78" t="s">
        <v>148</v>
      </c>
      <c r="C14" s="78"/>
      <c r="D14" s="78"/>
      <c r="E14" s="79"/>
    </row>
    <row r="15" spans="1:7" ht="40.5" customHeight="1" thickBot="1" x14ac:dyDescent="0.35">
      <c r="B15" s="33"/>
      <c r="C15" s="80" t="s">
        <v>17</v>
      </c>
      <c r="D15" s="80"/>
      <c r="E15" s="63"/>
    </row>
    <row r="16" spans="1:7" ht="54" customHeight="1" thickBot="1" x14ac:dyDescent="0.35">
      <c r="B16" s="32"/>
      <c r="C16" s="80" t="s">
        <v>149</v>
      </c>
      <c r="D16" s="80"/>
      <c r="E16" s="63"/>
    </row>
    <row r="17" spans="1:6" ht="67.5" customHeight="1" thickBot="1" x14ac:dyDescent="0.35">
      <c r="B17" s="32"/>
      <c r="C17" s="80" t="s">
        <v>150</v>
      </c>
      <c r="D17" s="80"/>
      <c r="E17" s="63"/>
    </row>
    <row r="18" spans="1:6" ht="13.5" customHeight="1" thickBot="1" x14ac:dyDescent="0.35">
      <c r="B18" s="32"/>
      <c r="C18" s="48" t="s">
        <v>18</v>
      </c>
      <c r="D18" s="48"/>
      <c r="E18" s="64"/>
    </row>
    <row r="19" spans="1:6" ht="13.5" customHeight="1" thickBot="1" x14ac:dyDescent="0.35">
      <c r="A19" s="87" t="s">
        <v>25</v>
      </c>
      <c r="B19" s="88"/>
      <c r="C19" s="88"/>
      <c r="D19" s="88"/>
      <c r="E19" s="89"/>
    </row>
    <row r="20" spans="1:6" ht="14.4" thickBot="1" x14ac:dyDescent="0.35">
      <c r="A20" s="39">
        <v>2</v>
      </c>
      <c r="B20" s="38" t="s">
        <v>19</v>
      </c>
      <c r="C20" s="37"/>
      <c r="D20" s="36"/>
      <c r="E20" s="35">
        <f>SUM(E22:E25)</f>
        <v>0</v>
      </c>
      <c r="F20" s="31" t="str">
        <f>IF(E20&gt;15,"Total exceeds maximum possible points","")</f>
        <v/>
      </c>
    </row>
    <row r="21" spans="1:6" ht="71.25" customHeight="1" thickBot="1" x14ac:dyDescent="0.35">
      <c r="A21" s="34"/>
      <c r="B21" s="90" t="s">
        <v>20</v>
      </c>
      <c r="C21" s="78"/>
      <c r="D21" s="78"/>
      <c r="E21" s="79"/>
    </row>
    <row r="22" spans="1:6" ht="27" customHeight="1" thickBot="1" x14ac:dyDescent="0.35">
      <c r="B22" s="32"/>
      <c r="C22" s="91" t="s">
        <v>21</v>
      </c>
      <c r="D22" s="91"/>
      <c r="E22" s="63"/>
    </row>
    <row r="23" spans="1:6" ht="40.5" customHeight="1" thickBot="1" x14ac:dyDescent="0.35">
      <c r="B23" s="32"/>
      <c r="C23" s="83" t="s">
        <v>22</v>
      </c>
      <c r="D23" s="83"/>
      <c r="E23" s="63"/>
    </row>
    <row r="24" spans="1:6" ht="40.5" customHeight="1" thickBot="1" x14ac:dyDescent="0.35">
      <c r="B24" s="32"/>
      <c r="C24" s="80" t="s">
        <v>23</v>
      </c>
      <c r="D24" s="80"/>
      <c r="E24" s="63"/>
    </row>
    <row r="25" spans="1:6" ht="27" customHeight="1" thickBot="1" x14ac:dyDescent="0.35">
      <c r="B25" s="32"/>
      <c r="C25" s="80" t="s">
        <v>24</v>
      </c>
      <c r="D25" s="80"/>
      <c r="E25" s="63"/>
    </row>
    <row r="26" spans="1:6" ht="13.5" customHeight="1" thickBot="1" x14ac:dyDescent="0.35">
      <c r="A26" s="87" t="s">
        <v>25</v>
      </c>
      <c r="B26" s="88"/>
      <c r="C26" s="88"/>
      <c r="D26" s="88"/>
      <c r="E26" s="89"/>
    </row>
    <row r="27" spans="1:6" ht="13.5" customHeight="1" thickBot="1" x14ac:dyDescent="0.35">
      <c r="A27" s="39">
        <v>3</v>
      </c>
      <c r="B27" s="38" t="s">
        <v>26</v>
      </c>
      <c r="C27" s="37"/>
      <c r="D27" s="36"/>
      <c r="E27" s="35">
        <f>SUM(E30:E40)</f>
        <v>0</v>
      </c>
      <c r="F27" s="31" t="str">
        <f>IF(E27&gt;15,"Total exceeds maximum possible points","")</f>
        <v/>
      </c>
    </row>
    <row r="28" spans="1:6" ht="27" customHeight="1" thickBot="1" x14ac:dyDescent="0.35">
      <c r="A28" s="34"/>
      <c r="B28" s="90" t="s">
        <v>151</v>
      </c>
      <c r="C28" s="78"/>
      <c r="D28" s="78"/>
      <c r="E28" s="79"/>
    </row>
    <row r="29" spans="1:6" ht="13.5" customHeight="1" thickBot="1" x14ac:dyDescent="0.35">
      <c r="A29" s="46"/>
      <c r="B29" s="47"/>
      <c r="C29" s="84" t="s">
        <v>27</v>
      </c>
      <c r="D29" s="85"/>
      <c r="E29" s="86"/>
    </row>
    <row r="30" spans="1:6" ht="13.5" customHeight="1" thickBot="1" x14ac:dyDescent="0.35">
      <c r="A30" s="40"/>
      <c r="B30" s="33"/>
      <c r="C30" s="78" t="s">
        <v>28</v>
      </c>
      <c r="D30" s="79"/>
      <c r="E30" s="63"/>
    </row>
    <row r="31" spans="1:6" ht="27" customHeight="1" thickBot="1" x14ac:dyDescent="0.35">
      <c r="B31" s="32"/>
      <c r="C31" s="81" t="s">
        <v>29</v>
      </c>
      <c r="D31" s="82"/>
      <c r="E31" s="63" t="str">
        <f>IF(A31="","",3)</f>
        <v/>
      </c>
    </row>
    <row r="32" spans="1:6" ht="13.5" customHeight="1" thickBot="1" x14ac:dyDescent="0.35">
      <c r="B32" s="32"/>
      <c r="C32" s="82" t="s">
        <v>30</v>
      </c>
      <c r="D32" s="83"/>
      <c r="E32" s="63" t="str">
        <f>IF(A32="","",0)</f>
        <v/>
      </c>
    </row>
    <row r="33" spans="1:6" ht="13.5" customHeight="1" thickBot="1" x14ac:dyDescent="0.35">
      <c r="A33" s="46"/>
      <c r="B33" s="46"/>
      <c r="C33" s="84" t="s">
        <v>31</v>
      </c>
      <c r="D33" s="85"/>
      <c r="E33" s="86"/>
    </row>
    <row r="34" spans="1:6" ht="13.5" customHeight="1" thickBot="1" x14ac:dyDescent="0.35">
      <c r="B34" s="32"/>
      <c r="C34" s="78" t="s">
        <v>32</v>
      </c>
      <c r="D34" s="79"/>
      <c r="E34" s="63"/>
    </row>
    <row r="35" spans="1:6" ht="27" customHeight="1" thickBot="1" x14ac:dyDescent="0.35">
      <c r="B35" s="32"/>
      <c r="C35" s="81" t="s">
        <v>33</v>
      </c>
      <c r="D35" s="82"/>
      <c r="E35" s="63"/>
    </row>
    <row r="36" spans="1:6" ht="27" customHeight="1" thickBot="1" x14ac:dyDescent="0.35">
      <c r="B36" s="32"/>
      <c r="C36" s="82" t="s">
        <v>34</v>
      </c>
      <c r="D36" s="83"/>
      <c r="E36" s="63" t="str">
        <f>IF(A36="","",0)</f>
        <v/>
      </c>
    </row>
    <row r="37" spans="1:6" ht="13.5" customHeight="1" thickBot="1" x14ac:dyDescent="0.35">
      <c r="A37" s="46"/>
      <c r="B37" s="46"/>
      <c r="C37" s="84" t="s">
        <v>35</v>
      </c>
      <c r="D37" s="85"/>
      <c r="E37" s="86"/>
    </row>
    <row r="38" spans="1:6" ht="13.5" customHeight="1" thickBot="1" x14ac:dyDescent="0.35">
      <c r="B38" s="32"/>
      <c r="C38" s="78" t="s">
        <v>32</v>
      </c>
      <c r="D38" s="79"/>
      <c r="E38" s="63"/>
    </row>
    <row r="39" spans="1:6" ht="27" customHeight="1" thickBot="1" x14ac:dyDescent="0.35">
      <c r="B39" s="32"/>
      <c r="C39" s="81" t="s">
        <v>33</v>
      </c>
      <c r="D39" s="82"/>
      <c r="E39" s="63"/>
    </row>
    <row r="40" spans="1:6" ht="27" customHeight="1" thickBot="1" x14ac:dyDescent="0.35">
      <c r="B40" s="32"/>
      <c r="C40" s="82" t="s">
        <v>34</v>
      </c>
      <c r="D40" s="83"/>
      <c r="E40" s="63" t="str">
        <f>IF(A40="","",0)</f>
        <v/>
      </c>
    </row>
    <row r="41" spans="1:6" ht="13.5" customHeight="1" thickBot="1" x14ac:dyDescent="0.35">
      <c r="A41" s="87" t="s">
        <v>25</v>
      </c>
      <c r="B41" s="88"/>
      <c r="C41" s="88"/>
      <c r="D41" s="88"/>
      <c r="E41" s="89"/>
    </row>
    <row r="42" spans="1:6" ht="13.5" customHeight="1" thickBot="1" x14ac:dyDescent="0.35">
      <c r="A42" s="39">
        <v>4</v>
      </c>
      <c r="B42" s="38" t="s">
        <v>36</v>
      </c>
      <c r="C42" s="37"/>
      <c r="D42" s="36"/>
      <c r="E42" s="35">
        <f>SUM(E44:E46)</f>
        <v>0</v>
      </c>
      <c r="F42" s="31" t="str">
        <f>IF(E42&gt;5,"Total exceeds maximum possible points","")</f>
        <v/>
      </c>
    </row>
    <row r="43" spans="1:6" ht="13.5" customHeight="1" thickBot="1" x14ac:dyDescent="0.35">
      <c r="A43" s="34"/>
      <c r="B43" s="90" t="s">
        <v>152</v>
      </c>
      <c r="C43" s="78"/>
      <c r="D43" s="78"/>
      <c r="E43" s="79"/>
    </row>
    <row r="44" spans="1:6" ht="27" customHeight="1" thickBot="1" x14ac:dyDescent="0.35">
      <c r="B44" s="33"/>
      <c r="C44" s="78" t="s">
        <v>153</v>
      </c>
      <c r="D44" s="79"/>
      <c r="E44" s="63"/>
    </row>
    <row r="45" spans="1:6" ht="27" customHeight="1" thickBot="1" x14ac:dyDescent="0.35">
      <c r="B45" s="32"/>
      <c r="C45" s="81" t="s">
        <v>154</v>
      </c>
      <c r="D45" s="82"/>
      <c r="E45" s="63"/>
    </row>
    <row r="46" spans="1:6" ht="27" customHeight="1" thickBot="1" x14ac:dyDescent="0.35">
      <c r="A46" s="45"/>
      <c r="B46" s="44"/>
      <c r="C46" s="81" t="s">
        <v>155</v>
      </c>
      <c r="D46" s="82"/>
      <c r="E46" s="63"/>
    </row>
    <row r="47" spans="1:6" ht="13.5" customHeight="1" thickBot="1" x14ac:dyDescent="0.35">
      <c r="A47" s="87" t="s">
        <v>25</v>
      </c>
      <c r="B47" s="88"/>
      <c r="C47" s="88"/>
      <c r="D47" s="88"/>
      <c r="E47" s="89"/>
    </row>
    <row r="48" spans="1:6" ht="13.5" customHeight="1" thickBot="1" x14ac:dyDescent="0.35">
      <c r="A48" s="39">
        <v>5</v>
      </c>
      <c r="B48" s="38" t="s">
        <v>37</v>
      </c>
      <c r="C48" s="37"/>
      <c r="D48" s="36"/>
      <c r="E48" s="35">
        <f>SUM(E51:E53)</f>
        <v>0</v>
      </c>
      <c r="F48" s="31" t="str">
        <f>IF(E48&gt;10,"Total exceeds maximum possible points","")</f>
        <v/>
      </c>
    </row>
    <row r="49" spans="1:6" ht="13.5" customHeight="1" thickBot="1" x14ac:dyDescent="0.35">
      <c r="A49" s="92" t="s">
        <v>38</v>
      </c>
      <c r="B49" s="93"/>
      <c r="C49" s="94" t="s">
        <v>39</v>
      </c>
      <c r="D49" s="95"/>
      <c r="E49" s="96"/>
    </row>
    <row r="50" spans="1:6" ht="13.5" customHeight="1" thickBot="1" x14ac:dyDescent="0.35">
      <c r="A50" s="92" t="s">
        <v>38</v>
      </c>
      <c r="B50" s="93"/>
      <c r="C50" s="94" t="s">
        <v>40</v>
      </c>
      <c r="D50" s="95"/>
      <c r="E50" s="96"/>
    </row>
    <row r="51" spans="1:6" ht="67.5" customHeight="1" thickBot="1" x14ac:dyDescent="0.35">
      <c r="A51" s="40"/>
      <c r="B51" s="33"/>
      <c r="C51" s="91" t="s">
        <v>41</v>
      </c>
      <c r="D51" s="91"/>
      <c r="E51" s="63"/>
    </row>
    <row r="52" spans="1:6" ht="40.5" customHeight="1" thickBot="1" x14ac:dyDescent="0.35">
      <c r="B52" s="32"/>
      <c r="C52" s="83" t="s">
        <v>42</v>
      </c>
      <c r="D52" s="83"/>
      <c r="E52" s="63"/>
    </row>
    <row r="53" spans="1:6" ht="27" customHeight="1" thickBot="1" x14ac:dyDescent="0.35">
      <c r="B53" s="32"/>
      <c r="C53" s="83" t="s">
        <v>43</v>
      </c>
      <c r="D53" s="83"/>
      <c r="E53" s="63"/>
    </row>
    <row r="54" spans="1:6" ht="13.5" customHeight="1" thickBot="1" x14ac:dyDescent="0.35">
      <c r="A54" s="87" t="s">
        <v>25</v>
      </c>
      <c r="B54" s="88"/>
      <c r="C54" s="88"/>
      <c r="D54" s="88"/>
      <c r="E54" s="89"/>
    </row>
    <row r="57" spans="1:6" ht="24.6" x14ac:dyDescent="0.3">
      <c r="A57" s="77" t="s">
        <v>44</v>
      </c>
      <c r="B57" s="77"/>
      <c r="C57" s="77"/>
      <c r="D57" s="77"/>
      <c r="E57" s="77"/>
    </row>
    <row r="58" spans="1:6" ht="13.8" thickBot="1" x14ac:dyDescent="0.35"/>
    <row r="59" spans="1:6" ht="13.5" customHeight="1" thickBot="1" x14ac:dyDescent="0.35">
      <c r="A59" s="39">
        <v>1</v>
      </c>
      <c r="B59" s="38" t="s">
        <v>45</v>
      </c>
      <c r="C59" s="37"/>
      <c r="D59" s="36"/>
      <c r="E59" s="35">
        <f>SUM(E60)</f>
        <v>0</v>
      </c>
      <c r="F59" s="31" t="str">
        <f>IF(E59&gt;5,"Total exceeds maximum possible points","")</f>
        <v/>
      </c>
    </row>
    <row r="60" spans="1:6" ht="27" customHeight="1" thickBot="1" x14ac:dyDescent="0.35">
      <c r="A60" s="34"/>
      <c r="B60" s="78" t="s">
        <v>46</v>
      </c>
      <c r="C60" s="78"/>
      <c r="D60" s="79"/>
      <c r="E60" s="65"/>
    </row>
    <row r="61" spans="1:6" ht="13.5" customHeight="1" thickBot="1" x14ac:dyDescent="0.35">
      <c r="A61" s="87" t="s">
        <v>25</v>
      </c>
      <c r="B61" s="88"/>
      <c r="C61" s="88"/>
      <c r="D61" s="88"/>
      <c r="E61" s="89"/>
    </row>
    <row r="62" spans="1:6" ht="13.5" customHeight="1" thickBot="1" x14ac:dyDescent="0.35">
      <c r="A62" s="39">
        <v>2</v>
      </c>
      <c r="B62" s="38" t="s">
        <v>47</v>
      </c>
      <c r="C62" s="37"/>
      <c r="D62" s="36"/>
      <c r="E62" s="35">
        <f>SUM(E63)</f>
        <v>0</v>
      </c>
      <c r="F62" s="31" t="str">
        <f>IF(E62&gt;5,"Total exceeds maximum possible points","")</f>
        <v/>
      </c>
    </row>
    <row r="63" spans="1:6" ht="40.5" customHeight="1" thickBot="1" x14ac:dyDescent="0.35">
      <c r="A63" s="34"/>
      <c r="B63" s="78" t="s">
        <v>48</v>
      </c>
      <c r="C63" s="78"/>
      <c r="D63" s="79"/>
      <c r="E63" s="65"/>
    </row>
    <row r="64" spans="1:6" ht="13.5" customHeight="1" thickBot="1" x14ac:dyDescent="0.35">
      <c r="A64" s="87" t="s">
        <v>25</v>
      </c>
      <c r="B64" s="88"/>
      <c r="C64" s="88"/>
      <c r="D64" s="88"/>
      <c r="E64" s="89"/>
    </row>
    <row r="65" spans="1:6" ht="13.5" hidden="1" customHeight="1" thickBot="1" x14ac:dyDescent="0.35">
      <c r="A65" s="39">
        <v>6</v>
      </c>
      <c r="B65" s="38" t="s">
        <v>49</v>
      </c>
      <c r="C65" s="37"/>
      <c r="D65" s="36"/>
      <c r="E65" s="43">
        <f>SUM(E68:E69,E71:E72)</f>
        <v>0</v>
      </c>
    </row>
    <row r="66" spans="1:6" ht="54" hidden="1" customHeight="1" thickBot="1" x14ac:dyDescent="0.35">
      <c r="A66" s="34"/>
      <c r="B66" s="78" t="s">
        <v>50</v>
      </c>
      <c r="C66" s="78"/>
      <c r="D66" s="78"/>
      <c r="E66" s="79"/>
    </row>
    <row r="67" spans="1:6" ht="13.5" hidden="1" customHeight="1" thickBot="1" x14ac:dyDescent="0.35">
      <c r="A67" s="42"/>
      <c r="B67" s="90" t="s">
        <v>51</v>
      </c>
      <c r="C67" s="78"/>
      <c r="D67" s="78"/>
      <c r="E67" s="79"/>
    </row>
    <row r="68" spans="1:6" ht="27" hidden="1" customHeight="1" thickBot="1" x14ac:dyDescent="0.35">
      <c r="A68" s="92" t="s">
        <v>38</v>
      </c>
      <c r="B68" s="93"/>
      <c r="C68" s="91" t="s">
        <v>52</v>
      </c>
      <c r="D68" s="91"/>
      <c r="E68" s="41"/>
    </row>
    <row r="69" spans="1:6" ht="27" hidden="1" customHeight="1" thickBot="1" x14ac:dyDescent="0.35">
      <c r="A69" s="92" t="s">
        <v>38</v>
      </c>
      <c r="B69" s="93"/>
      <c r="C69" s="91" t="s">
        <v>53</v>
      </c>
      <c r="D69" s="91"/>
      <c r="E69" s="41"/>
    </row>
    <row r="70" spans="1:6" ht="13.5" hidden="1" customHeight="1" thickBot="1" x14ac:dyDescent="0.35">
      <c r="A70" s="42"/>
      <c r="B70" s="90" t="s">
        <v>54</v>
      </c>
      <c r="C70" s="78"/>
      <c r="D70" s="78"/>
      <c r="E70" s="79"/>
    </row>
    <row r="71" spans="1:6" ht="39.6" hidden="1" customHeight="1" thickBot="1" x14ac:dyDescent="0.35">
      <c r="A71" s="92" t="s">
        <v>38</v>
      </c>
      <c r="B71" s="93"/>
      <c r="C71" s="91" t="s">
        <v>55</v>
      </c>
      <c r="D71" s="91"/>
      <c r="E71" s="41"/>
    </row>
    <row r="72" spans="1:6" ht="42" hidden="1" customHeight="1" thickBot="1" x14ac:dyDescent="0.35">
      <c r="A72" s="92" t="s">
        <v>38</v>
      </c>
      <c r="B72" s="93"/>
      <c r="C72" s="83" t="s">
        <v>56</v>
      </c>
      <c r="D72" s="83"/>
      <c r="E72" s="41"/>
    </row>
    <row r="73" spans="1:6" ht="13.5" hidden="1" customHeight="1" thickBot="1" x14ac:dyDescent="0.35">
      <c r="A73" s="87" t="s">
        <v>25</v>
      </c>
      <c r="B73" s="88"/>
      <c r="C73" s="88"/>
      <c r="D73" s="88"/>
      <c r="E73" s="89"/>
    </row>
    <row r="74" spans="1:6" ht="13.5" customHeight="1" thickBot="1" x14ac:dyDescent="0.35">
      <c r="A74" s="39">
        <v>3</v>
      </c>
      <c r="B74" s="38" t="s">
        <v>57</v>
      </c>
      <c r="C74" s="37"/>
      <c r="D74" s="36"/>
      <c r="E74" s="35">
        <f>SUM(E75:E77)</f>
        <v>0</v>
      </c>
      <c r="F74" s="31" t="str">
        <f>IF(E74&gt;10,"Total exceeds maximum possible points","")</f>
        <v/>
      </c>
    </row>
    <row r="75" spans="1:6" ht="13.5" customHeight="1" thickBot="1" x14ac:dyDescent="0.35">
      <c r="A75" s="40"/>
      <c r="C75" s="83" t="s">
        <v>58</v>
      </c>
      <c r="D75" s="83"/>
      <c r="E75" s="63"/>
    </row>
    <row r="76" spans="1:6" ht="13.5" customHeight="1" thickBot="1" x14ac:dyDescent="0.35">
      <c r="C76" s="83" t="s">
        <v>139</v>
      </c>
      <c r="D76" s="83"/>
      <c r="E76" s="63"/>
    </row>
    <row r="77" spans="1:6" ht="13.5" customHeight="1" thickBot="1" x14ac:dyDescent="0.35">
      <c r="C77" s="83" t="s">
        <v>59</v>
      </c>
      <c r="D77" s="83"/>
      <c r="E77" s="63"/>
    </row>
    <row r="78" spans="1:6" ht="13.5" customHeight="1" thickBot="1" x14ac:dyDescent="0.35">
      <c r="A78" s="87" t="s">
        <v>25</v>
      </c>
      <c r="B78" s="88"/>
      <c r="C78" s="88"/>
      <c r="D78" s="88"/>
      <c r="E78" s="89"/>
    </row>
    <row r="79" spans="1:6" ht="13.5" customHeight="1" thickBot="1" x14ac:dyDescent="0.35">
      <c r="A79" s="39">
        <v>4</v>
      </c>
      <c r="B79" s="38" t="s">
        <v>60</v>
      </c>
      <c r="C79" s="37"/>
      <c r="D79" s="36"/>
      <c r="E79" s="35">
        <f>SUM(E81:E85)</f>
        <v>0</v>
      </c>
    </row>
    <row r="80" spans="1:6" ht="27" customHeight="1" thickBot="1" x14ac:dyDescent="0.35">
      <c r="A80" s="34"/>
      <c r="B80" s="90" t="s">
        <v>61</v>
      </c>
      <c r="C80" s="78"/>
      <c r="D80" s="78"/>
      <c r="E80" s="79"/>
    </row>
    <row r="81" spans="1:5" ht="13.5" customHeight="1" thickBot="1" x14ac:dyDescent="0.35">
      <c r="B81" s="33"/>
      <c r="C81" s="78" t="s">
        <v>62</v>
      </c>
      <c r="D81" s="79"/>
      <c r="E81" s="63"/>
    </row>
    <row r="82" spans="1:5" ht="13.5" customHeight="1" thickBot="1" x14ac:dyDescent="0.35">
      <c r="B82" s="32"/>
      <c r="C82" s="83" t="s">
        <v>63</v>
      </c>
      <c r="D82" s="83"/>
      <c r="E82" s="63"/>
    </row>
    <row r="83" spans="1:5" ht="27.75" customHeight="1" thickBot="1" x14ac:dyDescent="0.35">
      <c r="B83" s="32"/>
      <c r="C83" s="83" t="s">
        <v>64</v>
      </c>
      <c r="D83" s="83"/>
      <c r="E83" s="63"/>
    </row>
    <row r="84" spans="1:5" ht="13.5" customHeight="1" thickBot="1" x14ac:dyDescent="0.35">
      <c r="B84" s="32"/>
      <c r="C84" s="83" t="s">
        <v>65</v>
      </c>
      <c r="D84" s="83"/>
      <c r="E84" s="63"/>
    </row>
    <row r="85" spans="1:5" ht="26.25" customHeight="1" thickBot="1" x14ac:dyDescent="0.35">
      <c r="B85" s="32"/>
      <c r="C85" s="90" t="s">
        <v>66</v>
      </c>
      <c r="D85" s="97"/>
      <c r="E85" s="63"/>
    </row>
    <row r="86" spans="1:5" ht="13.5" customHeight="1" thickBot="1" x14ac:dyDescent="0.35">
      <c r="A86" s="87" t="s">
        <v>25</v>
      </c>
      <c r="B86" s="88"/>
      <c r="C86" s="88"/>
      <c r="D86" s="88"/>
      <c r="E86" s="89"/>
    </row>
    <row r="87" spans="1:5" ht="13.5" customHeight="1" thickBot="1" x14ac:dyDescent="0.35">
      <c r="A87" s="39">
        <v>5</v>
      </c>
      <c r="B87" s="38" t="s">
        <v>141</v>
      </c>
      <c r="C87" s="37"/>
      <c r="D87" s="36"/>
      <c r="E87" s="35">
        <f>SUM(E89:E94)</f>
        <v>0</v>
      </c>
    </row>
    <row r="88" spans="1:5" ht="28.2" customHeight="1" thickBot="1" x14ac:dyDescent="0.35">
      <c r="B88" s="32"/>
      <c r="C88" s="98" t="s">
        <v>134</v>
      </c>
      <c r="D88" s="99"/>
      <c r="E88" s="100"/>
    </row>
    <row r="89" spans="1:5" ht="13.5" customHeight="1" thickBot="1" x14ac:dyDescent="0.35">
      <c r="B89" s="32"/>
      <c r="C89" s="83" t="s">
        <v>67</v>
      </c>
      <c r="D89" s="83"/>
      <c r="E89" s="63"/>
    </row>
    <row r="90" spans="1:5" ht="28.95" customHeight="1" thickBot="1" x14ac:dyDescent="0.35">
      <c r="B90" s="32"/>
      <c r="C90" s="83" t="s">
        <v>68</v>
      </c>
      <c r="D90" s="83"/>
      <c r="E90" s="63"/>
    </row>
    <row r="91" spans="1:5" ht="13.5" customHeight="1" thickBot="1" x14ac:dyDescent="0.35">
      <c r="B91" s="32"/>
      <c r="C91" s="83" t="s">
        <v>69</v>
      </c>
      <c r="D91" s="83"/>
      <c r="E91" s="63"/>
    </row>
    <row r="92" spans="1:5" ht="13.5" customHeight="1" thickBot="1" x14ac:dyDescent="0.35">
      <c r="B92" s="32"/>
      <c r="C92" s="83" t="s">
        <v>70</v>
      </c>
      <c r="D92" s="83"/>
      <c r="E92" s="63"/>
    </row>
    <row r="93" spans="1:5" ht="13.5" customHeight="1" thickBot="1" x14ac:dyDescent="0.35">
      <c r="B93" s="109"/>
      <c r="C93" s="108" t="s">
        <v>71</v>
      </c>
      <c r="D93" s="108"/>
      <c r="E93" s="66"/>
    </row>
    <row r="94" spans="1:5" ht="38.4" customHeight="1" thickBot="1" x14ac:dyDescent="0.35">
      <c r="C94" s="108" t="s">
        <v>142</v>
      </c>
      <c r="D94" s="108"/>
      <c r="E94" s="66"/>
    </row>
    <row r="95" spans="1:5" ht="13.5" customHeight="1" thickBot="1" x14ac:dyDescent="0.35">
      <c r="A95" s="87" t="s">
        <v>25</v>
      </c>
      <c r="B95" s="88"/>
      <c r="C95" s="88"/>
      <c r="D95" s="88"/>
      <c r="E95" s="89"/>
    </row>
    <row r="96" spans="1:5" ht="13.5" customHeight="1" thickBot="1" x14ac:dyDescent="0.35">
      <c r="A96" s="39">
        <v>6</v>
      </c>
      <c r="B96" s="38" t="s">
        <v>72</v>
      </c>
      <c r="C96" s="37"/>
      <c r="D96" s="36"/>
      <c r="E96" s="35">
        <f>SUM(E98:E102)</f>
        <v>0</v>
      </c>
    </row>
    <row r="97" spans="1:5" ht="25.5" customHeight="1" thickBot="1" x14ac:dyDescent="0.35">
      <c r="A97" s="34"/>
      <c r="B97" s="90" t="s">
        <v>73</v>
      </c>
      <c r="C97" s="78"/>
      <c r="D97" s="78"/>
      <c r="E97" s="79"/>
    </row>
    <row r="98" spans="1:5" ht="13.5" customHeight="1" thickBot="1" x14ac:dyDescent="0.35">
      <c r="B98" s="33"/>
      <c r="C98" s="78"/>
      <c r="D98" s="79"/>
      <c r="E98" s="63"/>
    </row>
    <row r="99" spans="1:5" ht="13.5" customHeight="1" thickBot="1" x14ac:dyDescent="0.35">
      <c r="B99" s="32"/>
      <c r="C99" s="83"/>
      <c r="D99" s="83"/>
      <c r="E99" s="63"/>
    </row>
    <row r="100" spans="1:5" ht="13.5" customHeight="1" thickBot="1" x14ac:dyDescent="0.35">
      <c r="B100" s="32"/>
      <c r="C100" s="83"/>
      <c r="D100" s="83"/>
      <c r="E100" s="63"/>
    </row>
    <row r="101" spans="1:5" ht="13.5" customHeight="1" thickBot="1" x14ac:dyDescent="0.35">
      <c r="B101" s="32"/>
      <c r="C101" s="83"/>
      <c r="D101" s="83"/>
      <c r="E101" s="63"/>
    </row>
    <row r="102" spans="1:5" ht="13.5" customHeight="1" thickBot="1" x14ac:dyDescent="0.35">
      <c r="B102" s="32"/>
      <c r="C102" s="83"/>
      <c r="D102" s="83"/>
      <c r="E102" s="63"/>
    </row>
    <row r="103" spans="1:5" ht="13.5" customHeight="1" thickBot="1" x14ac:dyDescent="0.35">
      <c r="A103" s="87" t="s">
        <v>25</v>
      </c>
      <c r="B103" s="88"/>
      <c r="C103" s="88"/>
      <c r="D103" s="88"/>
      <c r="E103" s="89"/>
    </row>
    <row r="104" spans="1:5" ht="13.5" customHeight="1" thickBot="1" x14ac:dyDescent="0.35">
      <c r="A104" s="39">
        <v>7</v>
      </c>
      <c r="B104" s="38" t="s">
        <v>74</v>
      </c>
      <c r="C104" s="37"/>
      <c r="D104" s="36"/>
      <c r="E104" s="35">
        <f>SUM(E106:E115)</f>
        <v>0</v>
      </c>
    </row>
    <row r="105" spans="1:5" ht="13.8" thickBot="1" x14ac:dyDescent="0.35">
      <c r="A105" s="34"/>
      <c r="B105" s="90" t="s">
        <v>132</v>
      </c>
      <c r="C105" s="78"/>
      <c r="D105" s="78"/>
      <c r="E105" s="79"/>
    </row>
    <row r="106" spans="1:5" ht="25.8" customHeight="1" thickBot="1" x14ac:dyDescent="0.35">
      <c r="B106" s="33"/>
      <c r="C106" s="78" t="s">
        <v>123</v>
      </c>
      <c r="D106" s="79"/>
      <c r="E106" s="63"/>
    </row>
    <row r="107" spans="1:5" ht="13.5" customHeight="1" thickBot="1" x14ac:dyDescent="0.35">
      <c r="B107" s="32"/>
      <c r="C107" s="83" t="s">
        <v>124</v>
      </c>
      <c r="D107" s="83"/>
      <c r="E107" s="63"/>
    </row>
    <row r="108" spans="1:5" ht="30" customHeight="1" thickBot="1" x14ac:dyDescent="0.35">
      <c r="B108" s="32"/>
      <c r="C108" s="83" t="s">
        <v>125</v>
      </c>
      <c r="D108" s="83"/>
      <c r="E108" s="63"/>
    </row>
    <row r="109" spans="1:5" ht="13.2" customHeight="1" thickBot="1" x14ac:dyDescent="0.35">
      <c r="B109" s="32"/>
      <c r="C109" s="101" t="s">
        <v>126</v>
      </c>
      <c r="D109" s="101"/>
      <c r="E109" s="63"/>
    </row>
    <row r="110" spans="1:5" ht="13.2" customHeight="1" thickBot="1" x14ac:dyDescent="0.35">
      <c r="B110" s="102" t="s">
        <v>133</v>
      </c>
      <c r="C110" s="103"/>
      <c r="D110" s="104"/>
      <c r="E110" s="66"/>
    </row>
    <row r="111" spans="1:5" ht="27" customHeight="1" thickBot="1" x14ac:dyDescent="0.35">
      <c r="B111" s="32"/>
      <c r="C111" s="105" t="s">
        <v>127</v>
      </c>
      <c r="D111" s="106"/>
      <c r="E111" s="63"/>
    </row>
    <row r="112" spans="1:5" ht="13.2" customHeight="1" thickBot="1" x14ac:dyDescent="0.35">
      <c r="B112" s="32"/>
      <c r="C112" s="105" t="s">
        <v>128</v>
      </c>
      <c r="D112" s="106"/>
      <c r="E112" s="63"/>
    </row>
    <row r="113" spans="1:5" ht="25.8" customHeight="1" thickBot="1" x14ac:dyDescent="0.35">
      <c r="B113" s="32"/>
      <c r="C113" s="105" t="s">
        <v>129</v>
      </c>
      <c r="D113" s="106"/>
      <c r="E113" s="63"/>
    </row>
    <row r="114" spans="1:5" ht="13.2" customHeight="1" thickBot="1" x14ac:dyDescent="0.35">
      <c r="B114" s="32"/>
      <c r="C114" s="105" t="s">
        <v>130</v>
      </c>
      <c r="D114" s="106"/>
      <c r="E114" s="63"/>
    </row>
    <row r="115" spans="1:5" ht="28.8" customHeight="1" thickBot="1" x14ac:dyDescent="0.35">
      <c r="B115" s="32"/>
      <c r="C115" s="107" t="s">
        <v>131</v>
      </c>
      <c r="D115" s="82"/>
      <c r="E115" s="63"/>
    </row>
    <row r="116" spans="1:5" ht="13.5" customHeight="1" thickBot="1" x14ac:dyDescent="0.35">
      <c r="A116" s="87" t="s">
        <v>25</v>
      </c>
      <c r="B116" s="88"/>
      <c r="C116" s="88"/>
      <c r="D116" s="88"/>
      <c r="E116" s="89"/>
    </row>
  </sheetData>
  <sheetProtection algorithmName="SHA-512" hashValue="1X2N3Y+iqozqOD3DX+s7puukO3x792Iobhe4IsFtHbQeePpJuHn30H/E4nLUIcjEbBH2BvuA/CVRJjb49qqvWA==" saltValue="M+iIZlA6Ejzu0p84EA6FKA==" spinCount="100000" sheet="1" objects="1" scenarios="1"/>
  <mergeCells count="98">
    <mergeCell ref="B110:D110"/>
    <mergeCell ref="C111:D111"/>
    <mergeCell ref="C112:D112"/>
    <mergeCell ref="C113:D113"/>
    <mergeCell ref="C114:D114"/>
    <mergeCell ref="C94:D94"/>
    <mergeCell ref="A95:E95"/>
    <mergeCell ref="B105:E105"/>
    <mergeCell ref="C106:D106"/>
    <mergeCell ref="C107:D107"/>
    <mergeCell ref="C99:D99"/>
    <mergeCell ref="C100:D100"/>
    <mergeCell ref="C101:D101"/>
    <mergeCell ref="C102:D102"/>
    <mergeCell ref="A103:E103"/>
    <mergeCell ref="C108:D108"/>
    <mergeCell ref="C109:D109"/>
    <mergeCell ref="C115:D115"/>
    <mergeCell ref="A116:E116"/>
    <mergeCell ref="C2:F2"/>
    <mergeCell ref="C3:F3"/>
    <mergeCell ref="A5:F5"/>
    <mergeCell ref="A6:F6"/>
    <mergeCell ref="C93:D93"/>
    <mergeCell ref="B97:E97"/>
    <mergeCell ref="C98:D98"/>
    <mergeCell ref="C88:E88"/>
    <mergeCell ref="C89:D89"/>
    <mergeCell ref="C90:D90"/>
    <mergeCell ref="C91:D91"/>
    <mergeCell ref="C92:D92"/>
    <mergeCell ref="C76:D76"/>
    <mergeCell ref="C77:D77"/>
    <mergeCell ref="A78:E78"/>
    <mergeCell ref="B80:E80"/>
    <mergeCell ref="C81:D81"/>
    <mergeCell ref="C82:D82"/>
    <mergeCell ref="C83:D83"/>
    <mergeCell ref="C84:D84"/>
    <mergeCell ref="C85:D85"/>
    <mergeCell ref="A86:E86"/>
    <mergeCell ref="A73:E73"/>
    <mergeCell ref="C75:D75"/>
    <mergeCell ref="A50:B50"/>
    <mergeCell ref="C50:E50"/>
    <mergeCell ref="C51:D51"/>
    <mergeCell ref="C52:D52"/>
    <mergeCell ref="C53:D53"/>
    <mergeCell ref="A54:E54"/>
    <mergeCell ref="A57:E57"/>
    <mergeCell ref="B60:D60"/>
    <mergeCell ref="A61:E61"/>
    <mergeCell ref="B63:D63"/>
    <mergeCell ref="A64:E64"/>
    <mergeCell ref="B66:E66"/>
    <mergeCell ref="B67:E67"/>
    <mergeCell ref="A68:B68"/>
    <mergeCell ref="C68:D68"/>
    <mergeCell ref="A69:B69"/>
    <mergeCell ref="C69:D69"/>
    <mergeCell ref="B70:E70"/>
    <mergeCell ref="A71:B71"/>
    <mergeCell ref="C34:D34"/>
    <mergeCell ref="C35:D35"/>
    <mergeCell ref="C36:D36"/>
    <mergeCell ref="C40:D40"/>
    <mergeCell ref="A41:E41"/>
    <mergeCell ref="B43:E43"/>
    <mergeCell ref="C44:D44"/>
    <mergeCell ref="C45:D45"/>
    <mergeCell ref="C46:D46"/>
    <mergeCell ref="C37:E37"/>
    <mergeCell ref="C38:D38"/>
    <mergeCell ref="C39:D39"/>
    <mergeCell ref="C71:D71"/>
    <mergeCell ref="A72:B72"/>
    <mergeCell ref="C72:D72"/>
    <mergeCell ref="A47:E47"/>
    <mergeCell ref="A49:B49"/>
    <mergeCell ref="C49:E49"/>
    <mergeCell ref="A11:E11"/>
    <mergeCell ref="B14:E14"/>
    <mergeCell ref="C15:D15"/>
    <mergeCell ref="C31:D31"/>
    <mergeCell ref="C32:D32"/>
    <mergeCell ref="C33:E33"/>
    <mergeCell ref="C16:D16"/>
    <mergeCell ref="C17:D17"/>
    <mergeCell ref="A19:E19"/>
    <mergeCell ref="B21:E21"/>
    <mergeCell ref="C22:D22"/>
    <mergeCell ref="C23:D23"/>
    <mergeCell ref="C24:D24"/>
    <mergeCell ref="C25:D25"/>
    <mergeCell ref="A26:E26"/>
    <mergeCell ref="B28:E28"/>
    <mergeCell ref="C29:E29"/>
    <mergeCell ref="C30:D30"/>
  </mergeCells>
  <conditionalFormatting sqref="F13">
    <cfRule type="containsText" dxfId="7" priority="8" stopIfTrue="1" operator="containsText" text="Total exceeds maximum possible points">
      <formula>NOT(ISERROR(SEARCH("Total exceeds maximum possible points",F13)))</formula>
    </cfRule>
  </conditionalFormatting>
  <conditionalFormatting sqref="F20">
    <cfRule type="containsText" dxfId="6" priority="7" stopIfTrue="1" operator="containsText" text="Total exceeds maximum possible points">
      <formula>NOT(ISERROR(SEARCH("Total exceeds maximum possible points",F20)))</formula>
    </cfRule>
  </conditionalFormatting>
  <conditionalFormatting sqref="F27">
    <cfRule type="containsText" dxfId="5" priority="6" stopIfTrue="1" operator="containsText" text="Total exceeds maximum possible points">
      <formula>NOT(ISERROR(SEARCH("Total exceeds maximum possible points",F27)))</formula>
    </cfRule>
  </conditionalFormatting>
  <conditionalFormatting sqref="F48">
    <cfRule type="containsText" dxfId="4" priority="5" stopIfTrue="1" operator="containsText" text="Total exceeds maximum possible points">
      <formula>NOT(ISERROR(SEARCH("Total exceeds maximum possible points",F48)))</formula>
    </cfRule>
  </conditionalFormatting>
  <conditionalFormatting sqref="F42">
    <cfRule type="containsText" dxfId="3" priority="4" stopIfTrue="1" operator="containsText" text="Total exceeds maximum possible points">
      <formula>NOT(ISERROR(SEARCH("Total exceeds maximum possible points",F42)))</formula>
    </cfRule>
  </conditionalFormatting>
  <conditionalFormatting sqref="F59">
    <cfRule type="containsText" dxfId="2" priority="3" stopIfTrue="1" operator="containsText" text="Total exceeds maximum possible points">
      <formula>NOT(ISERROR(SEARCH("Total exceeds maximum possible points",F59)))</formula>
    </cfRule>
  </conditionalFormatting>
  <conditionalFormatting sqref="F62">
    <cfRule type="containsText" dxfId="1" priority="2" stopIfTrue="1" operator="containsText" text="Total exceeds maximum possible points">
      <formula>NOT(ISERROR(SEARCH("Total exceeds maximum possible points",F62)))</formula>
    </cfRule>
  </conditionalFormatting>
  <conditionalFormatting sqref="F74">
    <cfRule type="containsText" dxfId="0" priority="1" stopIfTrue="1" operator="containsText" text="Total exceeds maximum possible points">
      <formula>NOT(ISERROR(SEARCH("Total exceeds maximum possible points",F74)))</formula>
    </cfRule>
  </conditionalFormatting>
  <pageMargins left="0.75" right="0.75" top="1" bottom="1" header="0.5" footer="0.5"/>
  <pageSetup fitToHeight="5" orientation="portrait" horizontalDpi="300" r:id="rId1"/>
  <headerFooter alignWithMargins="0">
    <oddHeader>&amp;CFY 2013 Consolidated RFP Scoring Sheet</oddHeader>
    <oddFooter>&amp;C&amp;"Arial,Italic"Page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387E-5CEB-49E8-A6F9-07EA90D3CD15}">
  <sheetPr>
    <tabColor theme="0" tint="-0.34998626667073579"/>
  </sheetPr>
  <dimension ref="A1:R78"/>
  <sheetViews>
    <sheetView workbookViewId="0">
      <selection activeCell="M18" sqref="M18"/>
    </sheetView>
  </sheetViews>
  <sheetFormatPr defaultColWidth="8.88671875" defaultRowHeight="13.2" x14ac:dyDescent="0.25"/>
  <cols>
    <col min="1" max="1" width="8.88671875" style="56"/>
    <col min="2" max="2" width="8.88671875" style="56" customWidth="1"/>
    <col min="3" max="13" width="8.88671875" style="56"/>
    <col min="14" max="14" width="46.33203125" style="56" customWidth="1"/>
    <col min="15" max="16384" width="8.88671875" style="56"/>
  </cols>
  <sheetData>
    <row r="1" spans="1:18" ht="21" x14ac:dyDescent="0.4">
      <c r="A1" s="62"/>
    </row>
    <row r="2" spans="1:18" customFormat="1" ht="30" customHeight="1" x14ac:dyDescent="0.5">
      <c r="A2" s="69" t="s">
        <v>135</v>
      </c>
      <c r="B2" s="69"/>
      <c r="C2" s="69"/>
      <c r="D2" s="69"/>
      <c r="E2" s="69"/>
      <c r="F2" s="69"/>
      <c r="G2" s="69"/>
      <c r="H2" s="69"/>
      <c r="I2" s="69"/>
      <c r="J2" s="69"/>
      <c r="K2" s="69"/>
      <c r="L2" s="69"/>
      <c r="M2" s="69"/>
      <c r="N2" s="69"/>
      <c r="O2" s="69"/>
      <c r="P2" s="69"/>
      <c r="Q2" s="69"/>
      <c r="R2" s="69"/>
    </row>
    <row r="3" spans="1:18" ht="14.4" x14ac:dyDescent="0.3">
      <c r="E3" s="61"/>
    </row>
    <row r="4" spans="1:18" ht="14.4" x14ac:dyDescent="0.3">
      <c r="A4" s="56" t="s">
        <v>75</v>
      </c>
      <c r="E4" s="61" t="s">
        <v>76</v>
      </c>
    </row>
    <row r="6" spans="1:18" s="58" customFormat="1" x14ac:dyDescent="0.25">
      <c r="A6" s="59" t="s">
        <v>136</v>
      </c>
    </row>
    <row r="7" spans="1:18" x14ac:dyDescent="0.25">
      <c r="B7" s="56" t="s">
        <v>77</v>
      </c>
    </row>
    <row r="8" spans="1:18" x14ac:dyDescent="0.25">
      <c r="B8" s="56" t="s">
        <v>78</v>
      </c>
    </row>
    <row r="9" spans="1:18" x14ac:dyDescent="0.25">
      <c r="B9" s="56" t="s">
        <v>79</v>
      </c>
    </row>
    <row r="11" spans="1:18" x14ac:dyDescent="0.25">
      <c r="A11" s="57" t="s">
        <v>80</v>
      </c>
    </row>
    <row r="12" spans="1:18" x14ac:dyDescent="0.25">
      <c r="B12" s="56" t="s">
        <v>81</v>
      </c>
    </row>
    <row r="14" spans="1:18" x14ac:dyDescent="0.25">
      <c r="B14" s="60" t="s">
        <v>82</v>
      </c>
    </row>
    <row r="23" spans="1:2" x14ac:dyDescent="0.25">
      <c r="A23" s="57" t="s">
        <v>83</v>
      </c>
    </row>
    <row r="24" spans="1:2" x14ac:dyDescent="0.25">
      <c r="B24" s="56" t="s">
        <v>84</v>
      </c>
    </row>
    <row r="26" spans="1:2" x14ac:dyDescent="0.25">
      <c r="A26" s="57" t="s">
        <v>85</v>
      </c>
    </row>
    <row r="27" spans="1:2" x14ac:dyDescent="0.25">
      <c r="B27" s="56" t="s">
        <v>86</v>
      </c>
    </row>
    <row r="29" spans="1:2" x14ac:dyDescent="0.25">
      <c r="A29" s="57" t="s">
        <v>87</v>
      </c>
    </row>
    <row r="30" spans="1:2" x14ac:dyDescent="0.25">
      <c r="B30" s="56" t="s">
        <v>88</v>
      </c>
    </row>
    <row r="32" spans="1:2" x14ac:dyDescent="0.25">
      <c r="A32" s="57" t="s">
        <v>89</v>
      </c>
    </row>
    <row r="33" spans="1:2" x14ac:dyDescent="0.25">
      <c r="B33" s="56" t="s">
        <v>90</v>
      </c>
    </row>
    <row r="35" spans="1:2" x14ac:dyDescent="0.25">
      <c r="A35" s="57" t="s">
        <v>91</v>
      </c>
    </row>
    <row r="36" spans="1:2" x14ac:dyDescent="0.25">
      <c r="B36" s="56" t="s">
        <v>92</v>
      </c>
    </row>
    <row r="38" spans="1:2" s="58" customFormat="1" x14ac:dyDescent="0.25">
      <c r="A38" s="59" t="s">
        <v>93</v>
      </c>
    </row>
    <row r="39" spans="1:2" x14ac:dyDescent="0.25">
      <c r="B39" s="56" t="s">
        <v>94</v>
      </c>
    </row>
    <row r="41" spans="1:2" x14ac:dyDescent="0.25">
      <c r="B41" s="56" t="s">
        <v>137</v>
      </c>
    </row>
    <row r="42" spans="1:2" x14ac:dyDescent="0.25">
      <c r="A42" s="57"/>
    </row>
    <row r="43" spans="1:2" s="58" customFormat="1" x14ac:dyDescent="0.25">
      <c r="A43" s="59" t="s">
        <v>138</v>
      </c>
    </row>
    <row r="44" spans="1:2" x14ac:dyDescent="0.25">
      <c r="B44" s="56" t="s">
        <v>95</v>
      </c>
    </row>
    <row r="45" spans="1:2" x14ac:dyDescent="0.25">
      <c r="B45" s="56" t="s">
        <v>96</v>
      </c>
    </row>
    <row r="46" spans="1:2" x14ac:dyDescent="0.25">
      <c r="B46" s="56" t="s">
        <v>97</v>
      </c>
    </row>
    <row r="47" spans="1:2" x14ac:dyDescent="0.25">
      <c r="B47" s="56" t="s">
        <v>98</v>
      </c>
    </row>
    <row r="48" spans="1:2" x14ac:dyDescent="0.25">
      <c r="A48" s="57"/>
    </row>
    <row r="49" spans="1:3" x14ac:dyDescent="0.25">
      <c r="A49" s="57" t="s">
        <v>99</v>
      </c>
    </row>
    <row r="50" spans="1:3" x14ac:dyDescent="0.25">
      <c r="A50" s="57"/>
      <c r="B50" s="56" t="s">
        <v>100</v>
      </c>
    </row>
    <row r="51" spans="1:3" x14ac:dyDescent="0.25">
      <c r="A51" s="57"/>
    </row>
    <row r="52" spans="1:3" x14ac:dyDescent="0.25">
      <c r="A52" s="57" t="s">
        <v>101</v>
      </c>
    </row>
    <row r="53" spans="1:3" x14ac:dyDescent="0.25">
      <c r="A53" s="57"/>
      <c r="B53" s="56" t="s">
        <v>102</v>
      </c>
    </row>
    <row r="54" spans="1:3" x14ac:dyDescent="0.25">
      <c r="A54" s="57"/>
      <c r="C54" s="56" t="s">
        <v>103</v>
      </c>
    </row>
    <row r="55" spans="1:3" x14ac:dyDescent="0.25">
      <c r="A55" s="57"/>
      <c r="C55" s="56" t="s">
        <v>104</v>
      </c>
    </row>
    <row r="56" spans="1:3" x14ac:dyDescent="0.25">
      <c r="A56" s="57"/>
      <c r="C56" s="56" t="s">
        <v>105</v>
      </c>
    </row>
    <row r="57" spans="1:3" x14ac:dyDescent="0.25">
      <c r="A57" s="57"/>
      <c r="C57" s="56" t="s">
        <v>106</v>
      </c>
    </row>
    <row r="58" spans="1:3" x14ac:dyDescent="0.25">
      <c r="A58" s="57"/>
      <c r="C58" s="56" t="s">
        <v>107</v>
      </c>
    </row>
    <row r="59" spans="1:3" x14ac:dyDescent="0.25">
      <c r="A59" s="57"/>
    </row>
    <row r="60" spans="1:3" x14ac:dyDescent="0.25">
      <c r="A60" s="57" t="s">
        <v>108</v>
      </c>
    </row>
    <row r="61" spans="1:3" x14ac:dyDescent="0.25">
      <c r="A61" s="57"/>
      <c r="B61" s="56" t="s">
        <v>109</v>
      </c>
    </row>
    <row r="62" spans="1:3" x14ac:dyDescent="0.25">
      <c r="A62" s="57"/>
      <c r="B62" s="56" t="s">
        <v>110</v>
      </c>
    </row>
    <row r="63" spans="1:3" x14ac:dyDescent="0.25">
      <c r="A63" s="57"/>
      <c r="C63" s="56" t="s">
        <v>111</v>
      </c>
    </row>
    <row r="64" spans="1:3" x14ac:dyDescent="0.25">
      <c r="A64" s="57"/>
      <c r="C64" s="56" t="s">
        <v>112</v>
      </c>
    </row>
    <row r="65" spans="1:3" x14ac:dyDescent="0.25">
      <c r="A65" s="57"/>
      <c r="C65" s="56" t="s">
        <v>113</v>
      </c>
    </row>
    <row r="66" spans="1:3" x14ac:dyDescent="0.25">
      <c r="A66" s="57"/>
      <c r="C66" s="56" t="s">
        <v>114</v>
      </c>
    </row>
    <row r="67" spans="1:3" x14ac:dyDescent="0.25">
      <c r="A67" s="57"/>
    </row>
    <row r="68" spans="1:3" x14ac:dyDescent="0.25">
      <c r="A68" s="57" t="s">
        <v>115</v>
      </c>
    </row>
    <row r="69" spans="1:3" x14ac:dyDescent="0.25">
      <c r="A69" s="57"/>
      <c r="B69" s="56" t="s">
        <v>116</v>
      </c>
    </row>
    <row r="70" spans="1:3" x14ac:dyDescent="0.25">
      <c r="A70" s="57"/>
    </row>
    <row r="71" spans="1:3" x14ac:dyDescent="0.25">
      <c r="A71" s="57" t="s">
        <v>117</v>
      </c>
    </row>
    <row r="72" spans="1:3" x14ac:dyDescent="0.25">
      <c r="A72" s="57"/>
      <c r="B72" s="56" t="s">
        <v>118</v>
      </c>
    </row>
    <row r="73" spans="1:3" x14ac:dyDescent="0.25">
      <c r="A73" s="57"/>
    </row>
    <row r="74" spans="1:3" x14ac:dyDescent="0.25">
      <c r="A74" s="57" t="s">
        <v>119</v>
      </c>
    </row>
    <row r="75" spans="1:3" x14ac:dyDescent="0.25">
      <c r="A75" s="57"/>
      <c r="B75" s="56" t="s">
        <v>120</v>
      </c>
    </row>
    <row r="76" spans="1:3" x14ac:dyDescent="0.25">
      <c r="A76" s="57"/>
    </row>
    <row r="77" spans="1:3" x14ac:dyDescent="0.25">
      <c r="A77" s="57" t="s">
        <v>121</v>
      </c>
    </row>
    <row r="78" spans="1:3" x14ac:dyDescent="0.25">
      <c r="A78" s="57"/>
      <c r="B78" s="56" t="s">
        <v>122</v>
      </c>
    </row>
  </sheetData>
  <mergeCells count="1">
    <mergeCell ref="A2:R2"/>
  </mergeCells>
  <hyperlinks>
    <hyperlink ref="E4" r:id="rId1" xr:uid="{24F80A20-EF87-438F-8BEB-A16D9F57362F}"/>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55F3B704E94E4184FB4116D19B2D1C" ma:contentTypeVersion="13" ma:contentTypeDescription="Create a new document." ma:contentTypeScope="" ma:versionID="7119f696d416534c557379b871d25496">
  <xsd:schema xmlns:xsd="http://www.w3.org/2001/XMLSchema" xmlns:xs="http://www.w3.org/2001/XMLSchema" xmlns:p="http://schemas.microsoft.com/office/2006/metadata/properties" xmlns:ns2="0bdd0cbc-1683-4237-8419-0e1f93f1cd8f" xmlns:ns3="b2cf6b8f-a3b1-4a1b-8609-7c2ad752dced" targetNamespace="http://schemas.microsoft.com/office/2006/metadata/properties" ma:root="true" ma:fieldsID="40aff31c345268d932385a2e3ef78314" ns2:_="" ns3:_="">
    <xsd:import namespace="0bdd0cbc-1683-4237-8419-0e1f93f1cd8f"/>
    <xsd:import namespace="b2cf6b8f-a3b1-4a1b-8609-7c2ad752dc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d0cbc-1683-4237-8419-0e1f93f1c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cf6b8f-a3b1-4a1b-8609-7c2ad752dc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84EE9-C4A3-4D75-8730-706F837CE81F}">
  <ds:schemaRefs>
    <ds:schemaRef ds:uri="http://schemas.microsoft.com/sharepoint/v3/contenttype/forms"/>
  </ds:schemaRefs>
</ds:datastoreItem>
</file>

<file path=customXml/itemProps2.xml><?xml version="1.0" encoding="utf-8"?>
<ds:datastoreItem xmlns:ds="http://schemas.openxmlformats.org/officeDocument/2006/customXml" ds:itemID="{E61A4F08-5A0B-4DE8-804C-E786D68B423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BFC99D0-79C9-4F41-A34C-456B1001D2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d0cbc-1683-4237-8419-0e1f93f1cd8f"/>
    <ds:schemaRef ds:uri="b2cf6b8f-a3b1-4a1b-8609-7c2ad752dc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Scoring Summary</vt:lpstr>
      <vt:lpstr>Scoring Worksheet</vt:lpstr>
      <vt:lpstr>Scoring Guidelines</vt:lpstr>
      <vt:lpstr>'Scoring Summary'!Print_Area</vt:lpstr>
      <vt:lpstr>'Scoring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 Miller</dc:creator>
  <cp:keywords/>
  <dc:description/>
  <cp:lastModifiedBy>Evan Miller</cp:lastModifiedBy>
  <cp:revision/>
  <dcterms:created xsi:type="dcterms:W3CDTF">2018-11-07T16:36:46Z</dcterms:created>
  <dcterms:modified xsi:type="dcterms:W3CDTF">2021-11-22T21:41:08Z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0x0101003155F3B704E94E4184FB4116D19B2D1C</vt:lpwstr>
  </property>
</Properties>
</file>